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 activeTab="1"/>
  </bookViews>
  <sheets>
    <sheet name="18C2-ĐĐT1" sheetId="11" r:id="rId1"/>
    <sheet name="18C2-CNÔ1" sheetId="13" r:id="rId2"/>
    <sheet name="18C2-QTM1" sheetId="14" r:id="rId3"/>
    <sheet name="18C2-KTD1" sheetId="15" r:id="rId4"/>
    <sheet name="18C2-CNL1" sheetId="16" r:id="rId5"/>
    <sheet name="18C2-CCK1" sheetId="17" r:id="rId6"/>
    <sheet name="18C2-CNM1" sheetId="18" r:id="rId7"/>
  </sheets>
  <definedNames>
    <definedName name="_xlnm.Print_Titles" localSheetId="1">'18C2-CNÔ1'!$10:$11</definedName>
    <definedName name="_xlnm.Print_Titles" localSheetId="0">'18C2-ĐĐT1'!$10:$11</definedName>
    <definedName name="_xlnm.Print_Titles" localSheetId="2">'18C2-QTM1'!$10:$11</definedName>
  </definedNames>
  <calcPr calcId="144525"/>
</workbook>
</file>

<file path=xl/calcChain.xml><?xml version="1.0" encoding="utf-8"?>
<calcChain xmlns="http://schemas.openxmlformats.org/spreadsheetml/2006/main">
  <c r="G13" i="13" l="1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12" i="13"/>
  <c r="H34" i="13" l="1"/>
  <c r="F34" i="13"/>
  <c r="F13" i="13" l="1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F32" i="13"/>
  <c r="F33" i="13"/>
  <c r="F35" i="13"/>
  <c r="F36" i="13"/>
  <c r="F37" i="13"/>
  <c r="F38" i="13"/>
  <c r="F39" i="13"/>
  <c r="F40" i="13"/>
  <c r="F41" i="13"/>
  <c r="F42" i="13"/>
  <c r="F43" i="13"/>
  <c r="F44" i="13"/>
  <c r="F45" i="13"/>
  <c r="F46" i="13"/>
  <c r="F47" i="13"/>
  <c r="F48" i="13"/>
  <c r="F49" i="13"/>
  <c r="F50" i="13"/>
  <c r="F51" i="13"/>
  <c r="F52" i="13"/>
  <c r="F53" i="13"/>
  <c r="F12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E57" i="13" l="1"/>
  <c r="F57" i="13" s="1"/>
  <c r="E58" i="13"/>
  <c r="F58" i="13" s="1"/>
  <c r="E60" i="13"/>
  <c r="F60" i="13" s="1"/>
  <c r="G62" i="13"/>
  <c r="H62" i="13" s="1"/>
  <c r="G59" i="13"/>
  <c r="H59" i="13" s="1"/>
  <c r="E59" i="13"/>
  <c r="F59" i="13" s="1"/>
  <c r="E62" i="13"/>
  <c r="F62" i="13" s="1"/>
  <c r="G60" i="13"/>
  <c r="H60" i="13" s="1"/>
  <c r="G57" i="13"/>
  <c r="H57" i="13" s="1"/>
  <c r="G61" i="13"/>
  <c r="H61" i="13" s="1"/>
  <c r="E61" i="13"/>
  <c r="F61" i="13" s="1"/>
  <c r="G58" i="13"/>
  <c r="H58" i="13" s="1"/>
  <c r="H19" i="17"/>
  <c r="F19" i="17"/>
  <c r="H18" i="17"/>
  <c r="F18" i="17"/>
  <c r="H17" i="17"/>
  <c r="F17" i="17"/>
  <c r="H16" i="17"/>
  <c r="F16" i="17"/>
  <c r="H15" i="17"/>
  <c r="F15" i="17"/>
  <c r="H14" i="17"/>
  <c r="F14" i="17"/>
  <c r="H13" i="17"/>
  <c r="F13" i="17"/>
  <c r="H19" i="18" l="1"/>
  <c r="F19" i="18"/>
  <c r="H18" i="18"/>
  <c r="F18" i="18"/>
  <c r="H17" i="18"/>
  <c r="F17" i="18"/>
  <c r="H16" i="18"/>
  <c r="F16" i="18"/>
  <c r="H15" i="18"/>
  <c r="F15" i="18"/>
  <c r="H14" i="18"/>
  <c r="F14" i="18"/>
  <c r="H13" i="18"/>
  <c r="F13" i="18"/>
  <c r="H12" i="18"/>
  <c r="G28" i="18"/>
  <c r="H28" i="18" s="1"/>
  <c r="F12" i="18"/>
  <c r="E28" i="18" s="1"/>
  <c r="F28" i="18" s="1"/>
  <c r="H26" i="17"/>
  <c r="F26" i="17"/>
  <c r="H25" i="17"/>
  <c r="F25" i="17"/>
  <c r="H24" i="17"/>
  <c r="F24" i="17"/>
  <c r="H23" i="17"/>
  <c r="F23" i="17"/>
  <c r="H22" i="17"/>
  <c r="F22" i="17"/>
  <c r="H21" i="17"/>
  <c r="F21" i="17"/>
  <c r="H20" i="17"/>
  <c r="F20" i="17"/>
  <c r="H12" i="17"/>
  <c r="G35" i="17"/>
  <c r="H35" i="17" s="1"/>
  <c r="F12" i="17"/>
  <c r="E35" i="17" s="1"/>
  <c r="F35" i="17" s="1"/>
  <c r="H28" i="16"/>
  <c r="F28" i="16"/>
  <c r="H27" i="16"/>
  <c r="F27" i="16"/>
  <c r="H26" i="16"/>
  <c r="F26" i="16"/>
  <c r="H25" i="16"/>
  <c r="F25" i="16"/>
  <c r="H24" i="16"/>
  <c r="F24" i="16"/>
  <c r="H23" i="16"/>
  <c r="F23" i="16"/>
  <c r="H22" i="16"/>
  <c r="F22" i="16"/>
  <c r="H21" i="16"/>
  <c r="F21" i="16"/>
  <c r="H20" i="16"/>
  <c r="F20" i="16"/>
  <c r="H19" i="16"/>
  <c r="F19" i="16"/>
  <c r="H18" i="16"/>
  <c r="F18" i="16"/>
  <c r="H17" i="16"/>
  <c r="F17" i="16"/>
  <c r="H16" i="16"/>
  <c r="F16" i="16"/>
  <c r="H15" i="16"/>
  <c r="F15" i="16"/>
  <c r="H14" i="16"/>
  <c r="F14" i="16"/>
  <c r="H13" i="16"/>
  <c r="F13" i="16"/>
  <c r="H12" i="16"/>
  <c r="G37" i="16" s="1"/>
  <c r="H37" i="16" s="1"/>
  <c r="F12" i="16"/>
  <c r="E37" i="16" s="1"/>
  <c r="F37" i="16" s="1"/>
  <c r="H24" i="15"/>
  <c r="F24" i="15"/>
  <c r="H23" i="15"/>
  <c r="F23" i="15"/>
  <c r="H22" i="15"/>
  <c r="F22" i="15"/>
  <c r="H21" i="15"/>
  <c r="F21" i="15"/>
  <c r="H20" i="15"/>
  <c r="F20" i="15"/>
  <c r="H19" i="15"/>
  <c r="F19" i="15"/>
  <c r="H18" i="15"/>
  <c r="F18" i="15"/>
  <c r="H17" i="15"/>
  <c r="F17" i="15"/>
  <c r="H16" i="15"/>
  <c r="F16" i="15"/>
  <c r="H15" i="15"/>
  <c r="F15" i="15"/>
  <c r="H14" i="15"/>
  <c r="F14" i="15"/>
  <c r="H13" i="15"/>
  <c r="F13" i="15"/>
  <c r="H12" i="15"/>
  <c r="G33" i="15" s="1"/>
  <c r="H33" i="15" s="1"/>
  <c r="F12" i="15"/>
  <c r="E33" i="15" s="1"/>
  <c r="F33" i="15" s="1"/>
  <c r="F12" i="14"/>
  <c r="H12" i="14"/>
  <c r="F13" i="14"/>
  <c r="H13" i="14"/>
  <c r="F14" i="14"/>
  <c r="H14" i="14"/>
  <c r="F15" i="14"/>
  <c r="H15" i="14"/>
  <c r="F16" i="14"/>
  <c r="H16" i="14"/>
  <c r="F17" i="14"/>
  <c r="H17" i="14"/>
  <c r="F18" i="14"/>
  <c r="H18" i="14"/>
  <c r="F19" i="14"/>
  <c r="H19" i="14"/>
  <c r="F20" i="14"/>
  <c r="H20" i="14"/>
  <c r="F21" i="14"/>
  <c r="H21" i="14"/>
  <c r="F22" i="14"/>
  <c r="H22" i="14"/>
  <c r="F23" i="14"/>
  <c r="H23" i="14"/>
  <c r="F24" i="14"/>
  <c r="H24" i="14"/>
  <c r="F25" i="14"/>
  <c r="H25" i="14"/>
  <c r="F26" i="14"/>
  <c r="H26" i="14"/>
  <c r="F27" i="14"/>
  <c r="H27" i="14"/>
  <c r="F28" i="14"/>
  <c r="H28" i="14"/>
  <c r="F29" i="14"/>
  <c r="H29" i="14"/>
  <c r="F30" i="14"/>
  <c r="H30" i="14"/>
  <c r="F31" i="14"/>
  <c r="H31" i="14"/>
  <c r="F32" i="14"/>
  <c r="H32" i="14"/>
  <c r="F33" i="14"/>
  <c r="H33" i="14"/>
  <c r="F34" i="14"/>
  <c r="H34" i="14"/>
  <c r="F35" i="14"/>
  <c r="H35" i="14"/>
  <c r="F36" i="14"/>
  <c r="H36" i="14"/>
  <c r="F37" i="14"/>
  <c r="H37" i="14"/>
  <c r="F38" i="14"/>
  <c r="H38" i="14"/>
  <c r="F39" i="14"/>
  <c r="H39" i="14"/>
  <c r="F40" i="14"/>
  <c r="H40" i="14"/>
  <c r="F41" i="14"/>
  <c r="H41" i="14"/>
  <c r="F42" i="14"/>
  <c r="H42" i="14"/>
  <c r="F43" i="14"/>
  <c r="H43" i="14"/>
  <c r="F44" i="14"/>
  <c r="H44" i="14"/>
  <c r="F45" i="14"/>
  <c r="H45" i="14"/>
  <c r="F46" i="14"/>
  <c r="H46" i="14"/>
  <c r="F47" i="14"/>
  <c r="H47" i="14"/>
  <c r="F48" i="14"/>
  <c r="H48" i="14"/>
  <c r="F49" i="14"/>
  <c r="H49" i="14"/>
  <c r="F50" i="14"/>
  <c r="H50" i="14"/>
  <c r="F51" i="14"/>
  <c r="H51" i="14"/>
  <c r="F52" i="14"/>
  <c r="H52" i="14"/>
  <c r="F53" i="14"/>
  <c r="H53" i="14"/>
  <c r="F54" i="14"/>
  <c r="H54" i="14"/>
  <c r="F55" i="14"/>
  <c r="H55" i="14"/>
  <c r="E59" i="14"/>
  <c r="F59" i="14" s="1"/>
  <c r="E60" i="14"/>
  <c r="F60" i="14" s="1"/>
  <c r="E61" i="14"/>
  <c r="F61" i="14" s="1"/>
  <c r="E62" i="14"/>
  <c r="F62" i="14" s="1"/>
  <c r="E63" i="14"/>
  <c r="F63" i="14" s="1"/>
  <c r="E64" i="14"/>
  <c r="F64" i="14" s="1"/>
  <c r="H19" i="11"/>
  <c r="F19" i="11"/>
  <c r="H18" i="11"/>
  <c r="F18" i="11"/>
  <c r="H17" i="11"/>
  <c r="F17" i="11"/>
  <c r="H16" i="11"/>
  <c r="F16" i="11"/>
  <c r="H15" i="11"/>
  <c r="F15" i="11"/>
  <c r="H14" i="11"/>
  <c r="F14" i="11"/>
  <c r="H13" i="11"/>
  <c r="F13" i="11"/>
  <c r="H12" i="11"/>
  <c r="F12" i="11"/>
  <c r="H39" i="11"/>
  <c r="F39" i="11"/>
  <c r="H38" i="11"/>
  <c r="F38" i="11"/>
  <c r="H37" i="11"/>
  <c r="F37" i="11"/>
  <c r="H36" i="11"/>
  <c r="F36" i="11"/>
  <c r="H35" i="11"/>
  <c r="F35" i="11"/>
  <c r="H34" i="11"/>
  <c r="F34" i="11"/>
  <c r="H33" i="11"/>
  <c r="F33" i="11"/>
  <c r="H32" i="11"/>
  <c r="F32" i="11"/>
  <c r="H31" i="11"/>
  <c r="F31" i="11"/>
  <c r="H30" i="11"/>
  <c r="F30" i="11"/>
  <c r="H29" i="11"/>
  <c r="F29" i="11"/>
  <c r="H28" i="11"/>
  <c r="F28" i="11"/>
  <c r="H27" i="11"/>
  <c r="F27" i="11"/>
  <c r="H26" i="11"/>
  <c r="F26" i="11"/>
  <c r="H25" i="11"/>
  <c r="F25" i="11"/>
  <c r="H24" i="11"/>
  <c r="F24" i="11"/>
  <c r="H23" i="11"/>
  <c r="F23" i="11"/>
  <c r="H22" i="11"/>
  <c r="F22" i="11"/>
  <c r="H21" i="11"/>
  <c r="F21" i="11"/>
  <c r="H20" i="11"/>
  <c r="F20" i="11"/>
  <c r="H59" i="11"/>
  <c r="F59" i="11"/>
  <c r="H58" i="11"/>
  <c r="F58" i="11"/>
  <c r="H57" i="11"/>
  <c r="F57" i="11"/>
  <c r="H56" i="11"/>
  <c r="F56" i="11"/>
  <c r="H55" i="11"/>
  <c r="F55" i="11"/>
  <c r="H54" i="11"/>
  <c r="F54" i="11"/>
  <c r="H53" i="11"/>
  <c r="F53" i="11"/>
  <c r="H52" i="11"/>
  <c r="F52" i="11"/>
  <c r="H51" i="11"/>
  <c r="F51" i="11"/>
  <c r="H50" i="11"/>
  <c r="F50" i="11"/>
  <c r="H49" i="11"/>
  <c r="F49" i="11"/>
  <c r="H48" i="11"/>
  <c r="F48" i="11"/>
  <c r="H47" i="11"/>
  <c r="F47" i="11"/>
  <c r="H46" i="11"/>
  <c r="F46" i="11"/>
  <c r="H45" i="11"/>
  <c r="F45" i="11"/>
  <c r="H44" i="11"/>
  <c r="F44" i="11"/>
  <c r="H43" i="11"/>
  <c r="F43" i="11"/>
  <c r="H42" i="11"/>
  <c r="F42" i="11"/>
  <c r="H41" i="11"/>
  <c r="F41" i="11"/>
  <c r="H40" i="11"/>
  <c r="F40" i="11"/>
  <c r="H61" i="11"/>
  <c r="H62" i="11"/>
  <c r="H63" i="11"/>
  <c r="H64" i="11"/>
  <c r="H65" i="11"/>
  <c r="H66" i="11"/>
  <c r="H67" i="11"/>
  <c r="H68" i="11"/>
  <c r="H69" i="11"/>
  <c r="H70" i="11"/>
  <c r="H71" i="11"/>
  <c r="H72" i="11"/>
  <c r="H73" i="11"/>
  <c r="H74" i="11"/>
  <c r="H75" i="11"/>
  <c r="H80" i="11"/>
  <c r="H81" i="11"/>
  <c r="H82" i="11"/>
  <c r="H83" i="11"/>
  <c r="H60" i="11"/>
  <c r="F61" i="11"/>
  <c r="F62" i="11"/>
  <c r="F63" i="11"/>
  <c r="F64" i="11"/>
  <c r="F65" i="11"/>
  <c r="F66" i="11"/>
  <c r="F67" i="11"/>
  <c r="F68" i="11"/>
  <c r="F69" i="11"/>
  <c r="F70" i="11"/>
  <c r="F71" i="11"/>
  <c r="F72" i="11"/>
  <c r="F73" i="11"/>
  <c r="F74" i="11"/>
  <c r="F75" i="11"/>
  <c r="F80" i="11"/>
  <c r="F81" i="11"/>
  <c r="F82" i="11"/>
  <c r="F83" i="11"/>
  <c r="F60" i="11"/>
  <c r="G23" i="18"/>
  <c r="H23" i="18" s="1"/>
  <c r="G24" i="18"/>
  <c r="H24" i="18" s="1"/>
  <c r="E23" i="18"/>
  <c r="F23" i="18" s="1"/>
  <c r="E24" i="18"/>
  <c r="F24" i="18" s="1"/>
  <c r="E25" i="18"/>
  <c r="F25" i="18" s="1"/>
  <c r="G25" i="18"/>
  <c r="H25" i="18" s="1"/>
  <c r="E26" i="18"/>
  <c r="F26" i="18" s="1"/>
  <c r="G26" i="18"/>
  <c r="H26" i="18" s="1"/>
  <c r="E27" i="18"/>
  <c r="F27" i="18" s="1"/>
  <c r="G27" i="18"/>
  <c r="H27" i="18" s="1"/>
  <c r="G31" i="17"/>
  <c r="H31" i="17" s="1"/>
  <c r="G34" i="17"/>
  <c r="H34" i="17" s="1"/>
  <c r="G30" i="17"/>
  <c r="H30" i="17" s="1"/>
  <c r="G32" i="17"/>
  <c r="H32" i="17" s="1"/>
  <c r="G33" i="17"/>
  <c r="H33" i="17" s="1"/>
  <c r="E30" i="17"/>
  <c r="F30" i="17" s="1"/>
  <c r="E31" i="17"/>
  <c r="F31" i="17" s="1"/>
  <c r="E32" i="17"/>
  <c r="F32" i="17" s="1"/>
  <c r="E33" i="17"/>
  <c r="F33" i="17" s="1"/>
  <c r="E34" i="17"/>
  <c r="F34" i="17" s="1"/>
  <c r="G36" i="16"/>
  <c r="H36" i="16" s="1"/>
  <c r="G34" i="16"/>
  <c r="H34" i="16" s="1"/>
  <c r="G32" i="16"/>
  <c r="H32" i="16" s="1"/>
  <c r="E32" i="16"/>
  <c r="F32" i="16" s="1"/>
  <c r="E33" i="16"/>
  <c r="F33" i="16" s="1"/>
  <c r="E34" i="16"/>
  <c r="F34" i="16" s="1"/>
  <c r="E35" i="16"/>
  <c r="F35" i="16" s="1"/>
  <c r="E36" i="16"/>
  <c r="F36" i="16" s="1"/>
  <c r="G32" i="15"/>
  <c r="H32" i="15" s="1"/>
  <c r="G30" i="15"/>
  <c r="H30" i="15" s="1"/>
  <c r="E28" i="15"/>
  <c r="F28" i="15" s="1"/>
  <c r="E30" i="15"/>
  <c r="F30" i="15" s="1"/>
  <c r="E32" i="15"/>
  <c r="F32" i="15" s="1"/>
  <c r="G59" i="14"/>
  <c r="H59" i="14" s="1"/>
  <c r="G64" i="14"/>
  <c r="H64" i="14" s="1"/>
  <c r="G63" i="14"/>
  <c r="H63" i="14" s="1"/>
  <c r="G62" i="14"/>
  <c r="H62" i="14" s="1"/>
  <c r="G61" i="14"/>
  <c r="H61" i="14" s="1"/>
  <c r="G60" i="14"/>
  <c r="H60" i="14" s="1"/>
  <c r="E92" i="11"/>
  <c r="F92" i="11" s="1"/>
  <c r="G92" i="11"/>
  <c r="H92" i="11"/>
  <c r="G88" i="11"/>
  <c r="H88" i="11" s="1"/>
  <c r="G91" i="11"/>
  <c r="H91" i="11" s="1"/>
  <c r="G87" i="11"/>
  <c r="G89" i="11"/>
  <c r="H89" i="11" s="1"/>
  <c r="G90" i="11"/>
  <c r="H90" i="11" s="1"/>
  <c r="E88" i="11"/>
  <c r="F88" i="11" s="1"/>
  <c r="E91" i="11"/>
  <c r="F91" i="11" s="1"/>
  <c r="E87" i="11"/>
  <c r="F87" i="11" s="1"/>
  <c r="E89" i="11"/>
  <c r="F89" i="11" s="1"/>
  <c r="E90" i="11"/>
  <c r="F90" i="11" s="1"/>
  <c r="H87" i="11"/>
  <c r="E31" i="15" l="1"/>
  <c r="F31" i="15" s="1"/>
  <c r="E29" i="15"/>
  <c r="F29" i="15" s="1"/>
  <c r="G31" i="15"/>
  <c r="H31" i="15" s="1"/>
  <c r="G28" i="15"/>
  <c r="H28" i="15" s="1"/>
  <c r="G29" i="15"/>
  <c r="H29" i="15" s="1"/>
  <c r="G33" i="16"/>
  <c r="H33" i="16" s="1"/>
  <c r="G35" i="16"/>
  <c r="H35" i="16" s="1"/>
</calcChain>
</file>

<file path=xl/sharedStrings.xml><?xml version="1.0" encoding="utf-8"?>
<sst xmlns="http://schemas.openxmlformats.org/spreadsheetml/2006/main" count="786" uniqueCount="452">
  <si>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</si>
  <si>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</si>
  <si>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</si>
  <si>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</si>
  <si>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</si>
  <si>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</si>
  <si>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</si>
  <si>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</si>
  <si>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</si>
  <si>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</si>
  <si>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</si>
  <si>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</si>
  <si>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</si>
  <si>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</si>
  <si>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</si>
  <si>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</si>
  <si>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</si>
  <si>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</si>
  <si>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</si>
  <si>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</si>
  <si>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</si>
  <si>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</si>
  <si>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</si>
  <si>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</si>
  <si>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</si>
  <si>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r>
      <t>Học kỳ: 1 Năm học: 2018 - 2019</t>
    </r>
    <r>
      <rPr>
        <sz val="14"/>
        <rFont val="Times New Roman"/>
        <family val="1"/>
      </rPr>
      <t xml:space="preserve"> </t>
    </r>
  </si>
  <si>
    <t>TP. Hồ Chí Minh, ngày      tháng      năm 20</t>
  </si>
  <si>
    <t>Lớp:  18C2-QTM1    Sĩ số:  44  Khoa: Công nghệ Thông tin</t>
  </si>
  <si>
    <t>Lớp:  18C2-KTD1    Sĩ số:  13  Khoa: Kinh tế</t>
  </si>
  <si>
    <t>Lớp:  18C2-CNL1    Sĩ số:  17  Khoa: Công nghệ Nhiệt - Lạnh</t>
  </si>
  <si>
    <t>Lớp:  18C2-CNM1    Sĩ số:  08  Khoa: Công nghệ May - Thời trang</t>
  </si>
  <si>
    <t>Không xếp loại</t>
  </si>
  <si>
    <t>Lớp:  18C2-ĐĐT1     Sĩ số:  72  Khoa: Công nghệ Điện - Điện tử</t>
  </si>
  <si>
    <t>18005683</t>
  </si>
  <si>
    <t>Vũ Trọng</t>
  </si>
  <si>
    <t>Bằng</t>
  </si>
  <si>
    <t>18005536</t>
  </si>
  <si>
    <t>Huỳnh Triệu Thái</t>
  </si>
  <si>
    <t>Bình</t>
  </si>
  <si>
    <t>18005438</t>
  </si>
  <si>
    <t>Vũ Khắc</t>
  </si>
  <si>
    <t>Cần</t>
  </si>
  <si>
    <t>18005489</t>
  </si>
  <si>
    <t>Huỳnh Văn</t>
  </si>
  <si>
    <t>Chí</t>
  </si>
  <si>
    <t>18005676</t>
  </si>
  <si>
    <t>Lê Thái Thành</t>
  </si>
  <si>
    <t>Đăng</t>
  </si>
  <si>
    <t>18005443</t>
  </si>
  <si>
    <t>Nguyễn Quốc</t>
  </si>
  <si>
    <t>Đạt</t>
  </si>
  <si>
    <t>18005748</t>
  </si>
  <si>
    <t>Tăng Thành</t>
  </si>
  <si>
    <t>18005356</t>
  </si>
  <si>
    <t>Quý Tâm</t>
  </si>
  <si>
    <t>Điền</t>
  </si>
  <si>
    <t>18005384</t>
  </si>
  <si>
    <t>Nguyễn Ngọc</t>
  </si>
  <si>
    <t>Điệp</t>
  </si>
  <si>
    <t>18005331</t>
  </si>
  <si>
    <t>Lê Thái</t>
  </si>
  <si>
    <t>Đô</t>
  </si>
  <si>
    <t>18005792</t>
  </si>
  <si>
    <t>Hồ Minh</t>
  </si>
  <si>
    <t>Đức</t>
  </si>
  <si>
    <t>18005752</t>
  </si>
  <si>
    <t>Lê Minh</t>
  </si>
  <si>
    <t>18005707</t>
  </si>
  <si>
    <t>Nguyễn Tấn</t>
  </si>
  <si>
    <t>18005382</t>
  </si>
  <si>
    <t>Nguyễn Dương Quốc</t>
  </si>
  <si>
    <t>Duy</t>
  </si>
  <si>
    <t>18005724</t>
  </si>
  <si>
    <t>Nguyễn Thành</t>
  </si>
  <si>
    <t>18005344</t>
  </si>
  <si>
    <t>Phan Huỳnh</t>
  </si>
  <si>
    <t>18005324</t>
  </si>
  <si>
    <t>Hồ Hồng</t>
  </si>
  <si>
    <t>Hải</t>
  </si>
  <si>
    <t>18005689</t>
  </si>
  <si>
    <t>Nguyễn Minh</t>
  </si>
  <si>
    <t>Hiếu</t>
  </si>
  <si>
    <t>18005422</t>
  </si>
  <si>
    <t>Nguyễn Văn</t>
  </si>
  <si>
    <t>18005772</t>
  </si>
  <si>
    <t>Hóa</t>
  </si>
  <si>
    <t>18005703</t>
  </si>
  <si>
    <t>Nguyễn Văn Quốc</t>
  </si>
  <si>
    <t>Hoàng</t>
  </si>
  <si>
    <t>18005381</t>
  </si>
  <si>
    <t>Trần Trọng</t>
  </si>
  <si>
    <t>Hợp</t>
  </si>
  <si>
    <t>18005400</t>
  </si>
  <si>
    <t>Ngô Quang</t>
  </si>
  <si>
    <t>Huấn</t>
  </si>
  <si>
    <t>18005292</t>
  </si>
  <si>
    <t>Nguyễn Mạnh</t>
  </si>
  <si>
    <t>Hùng</t>
  </si>
  <si>
    <t>18005713</t>
  </si>
  <si>
    <t>Nguyễn Thanh</t>
  </si>
  <si>
    <t>18005392</t>
  </si>
  <si>
    <t>Trần Văn</t>
  </si>
  <si>
    <t>18005291</t>
  </si>
  <si>
    <t>Lê Đỗ Quang</t>
  </si>
  <si>
    <t>Huy</t>
  </si>
  <si>
    <t>18005378</t>
  </si>
  <si>
    <t>Lê Hùng Minh</t>
  </si>
  <si>
    <t>18005767</t>
  </si>
  <si>
    <t>Võ Phước</t>
  </si>
  <si>
    <t>18005700</t>
  </si>
  <si>
    <t>Võ Quốc</t>
  </si>
  <si>
    <t>18005490</t>
  </si>
  <si>
    <t>Lê Duy</t>
  </si>
  <si>
    <t>Kiên</t>
  </si>
  <si>
    <t>18005677</t>
  </si>
  <si>
    <t>Đỗ Anh</t>
  </si>
  <si>
    <t>Kiệt</t>
  </si>
  <si>
    <t>18005789</t>
  </si>
  <si>
    <t>Lê Tuấn</t>
  </si>
  <si>
    <t>18005573</t>
  </si>
  <si>
    <t>Nguyễn Tiến</t>
  </si>
  <si>
    <t>Lợi</t>
  </si>
  <si>
    <t>18005376</t>
  </si>
  <si>
    <t>Đặng Đỗ Minh</t>
  </si>
  <si>
    <t>Long</t>
  </si>
  <si>
    <t>18005706</t>
  </si>
  <si>
    <t>Trịnh Công</t>
  </si>
  <si>
    <t>Minh</t>
  </si>
  <si>
    <t>18005437</t>
  </si>
  <si>
    <t>Nhiêu Nhựt</t>
  </si>
  <si>
    <t>Nam</t>
  </si>
  <si>
    <t>18005342</t>
  </si>
  <si>
    <t>Lê Cẩm</t>
  </si>
  <si>
    <t>Nghĩa</t>
  </si>
  <si>
    <t>18005318</t>
  </si>
  <si>
    <t>Lê Nguyễn Hoàng</t>
  </si>
  <si>
    <t>Nhân</t>
  </si>
  <si>
    <t>18005670</t>
  </si>
  <si>
    <t>Nguyễn Trà Thành</t>
  </si>
  <si>
    <t>18005760</t>
  </si>
  <si>
    <t>Nhựt</t>
  </si>
  <si>
    <t>18005720</t>
  </si>
  <si>
    <t>Diệp Tuấn</t>
  </si>
  <si>
    <t>Phát</t>
  </si>
  <si>
    <t>18005544</t>
  </si>
  <si>
    <t>Lê Tấn</t>
  </si>
  <si>
    <t>18005693</t>
  </si>
  <si>
    <t>Lý Đức</t>
  </si>
  <si>
    <t>18005714</t>
  </si>
  <si>
    <t>Nguyễn Thanh</t>
  </si>
  <si>
    <t>Phi</t>
  </si>
  <si>
    <t>18005403</t>
  </si>
  <si>
    <t>Cao Hồng</t>
  </si>
  <si>
    <t>Phúc</t>
  </si>
  <si>
    <t>18005274</t>
  </si>
  <si>
    <t>Đường Vinh</t>
  </si>
  <si>
    <t>18005472</t>
  </si>
  <si>
    <t>18005698</t>
  </si>
  <si>
    <t>Phạm Văn</t>
  </si>
  <si>
    <t>18005480</t>
  </si>
  <si>
    <t>Đỗ Minh</t>
  </si>
  <si>
    <t>Quân</t>
  </si>
  <si>
    <t>18005671</t>
  </si>
  <si>
    <t>Nguyễn Thiện</t>
  </si>
  <si>
    <t>Quang</t>
  </si>
  <si>
    <t>18005805</t>
  </si>
  <si>
    <t>Quý</t>
  </si>
  <si>
    <t>18005680</t>
  </si>
  <si>
    <t>Dương Tiến</t>
  </si>
  <si>
    <t>Sĩ</t>
  </si>
  <si>
    <t>18005306</t>
  </si>
  <si>
    <t>Đoàn Hữu</t>
  </si>
  <si>
    <t>Tài</t>
  </si>
  <si>
    <t>18005357</t>
  </si>
  <si>
    <t>Hồ Tân</t>
  </si>
  <si>
    <t>18005744</t>
  </si>
  <si>
    <t>Tâm</t>
  </si>
  <si>
    <t>18005761</t>
  </si>
  <si>
    <t>18005802</t>
  </si>
  <si>
    <t>Trần Minh</t>
  </si>
  <si>
    <t>18005323</t>
  </si>
  <si>
    <t>Trương Thành</t>
  </si>
  <si>
    <t>18005273</t>
  </si>
  <si>
    <t>Đặng Lê Hoàng</t>
  </si>
  <si>
    <t>Thái</t>
  </si>
  <si>
    <t>18005717</t>
  </si>
  <si>
    <t>Đặng Nguyễn Quốc</t>
  </si>
  <si>
    <t>Thanh</t>
  </si>
  <si>
    <t>18005712</t>
  </si>
  <si>
    <t>Thi</t>
  </si>
  <si>
    <t>18005429</t>
  </si>
  <si>
    <t>Trần Hoàng</t>
  </si>
  <si>
    <t>Thiện</t>
  </si>
  <si>
    <t>18005709</t>
  </si>
  <si>
    <t>Lê Quyết</t>
  </si>
  <si>
    <t>Tiến</t>
  </si>
  <si>
    <t>18005681</t>
  </si>
  <si>
    <t>Trương Đình</t>
  </si>
  <si>
    <t>Trọng</t>
  </si>
  <si>
    <t>18005798</t>
  </si>
  <si>
    <t>Nguyễn Huỳnh Thanh</t>
  </si>
  <si>
    <t>Tú</t>
  </si>
  <si>
    <t>18005433</t>
  </si>
  <si>
    <t>Phạm Thế</t>
  </si>
  <si>
    <t>18005705</t>
  </si>
  <si>
    <t>Đặng Anh</t>
  </si>
  <si>
    <t>Tuấn</t>
  </si>
  <si>
    <t>18005430</t>
  </si>
  <si>
    <t>Tùng</t>
  </si>
  <si>
    <t>18005297</t>
  </si>
  <si>
    <t>Lê</t>
  </si>
  <si>
    <t>Vinh</t>
  </si>
  <si>
    <t>18005410</t>
  </si>
  <si>
    <t>Lê Thế</t>
  </si>
  <si>
    <t>18005568</t>
  </si>
  <si>
    <t>18005424</t>
  </si>
  <si>
    <t>Nguyễn Viết Hoàng</t>
  </si>
  <si>
    <t>Anh</t>
  </si>
  <si>
    <t>18005580</t>
  </si>
  <si>
    <t>Trần Hải</t>
  </si>
  <si>
    <t>18005483</t>
  </si>
  <si>
    <t>Lê Khắc</t>
  </si>
  <si>
    <t>18005278</t>
  </si>
  <si>
    <t>Hoàng Xuân</t>
  </si>
  <si>
    <t>18005548</t>
  </si>
  <si>
    <t>Phạm Vũ Hồng</t>
  </si>
  <si>
    <t>Hào</t>
  </si>
  <si>
    <t>18005582</t>
  </si>
  <si>
    <t>Trần Đình Tuấn</t>
  </si>
  <si>
    <t>18005791</t>
  </si>
  <si>
    <t>Nguyễn Đức</t>
  </si>
  <si>
    <t>Huỳnh</t>
  </si>
  <si>
    <t>18005488</t>
  </si>
  <si>
    <t>Đỗ Nguyễn Duy</t>
  </si>
  <si>
    <t>Khang</t>
  </si>
  <si>
    <t>18005279</t>
  </si>
  <si>
    <t>Nguyễn Phi</t>
  </si>
  <si>
    <t>18005275</t>
  </si>
  <si>
    <t>Nguyễn Quốc Công</t>
  </si>
  <si>
    <t>Khanh</t>
  </si>
  <si>
    <t>18005454</t>
  </si>
  <si>
    <t>Bùi Anh</t>
  </si>
  <si>
    <t>Khoa</t>
  </si>
  <si>
    <t>18005503</t>
  </si>
  <si>
    <t>18005495</t>
  </si>
  <si>
    <t>Lại Phạm Tuấn</t>
  </si>
  <si>
    <t>18005557</t>
  </si>
  <si>
    <t>Trần Anh</t>
  </si>
  <si>
    <t>Kịn</t>
  </si>
  <si>
    <t>18005686</t>
  </si>
  <si>
    <t>Võ Bá</t>
  </si>
  <si>
    <t>Kính</t>
  </si>
  <si>
    <t>18005493</t>
  </si>
  <si>
    <t>Lam</t>
  </si>
  <si>
    <t>18005450</t>
  </si>
  <si>
    <t>18005732</t>
  </si>
  <si>
    <t>Nguyễn Sĩ</t>
  </si>
  <si>
    <t>Mạnh</t>
  </si>
  <si>
    <t>18005469</t>
  </si>
  <si>
    <t>18005807</t>
  </si>
  <si>
    <t>Nguyễn Hoàng Hoài</t>
  </si>
  <si>
    <t>18005749</t>
  </si>
  <si>
    <t>Trần Hiếu</t>
  </si>
  <si>
    <t>18005389</t>
  </si>
  <si>
    <t>Nguyễn Vũ Tấn</t>
  </si>
  <si>
    <t>18005386</t>
  </si>
  <si>
    <t>Nguyễn Vũ Nhật</t>
  </si>
  <si>
    <t>18005451</t>
  </si>
  <si>
    <t>Phan Hồng</t>
  </si>
  <si>
    <t>18005379</t>
  </si>
  <si>
    <t>Thi Đức</t>
  </si>
  <si>
    <t>18005335</t>
  </si>
  <si>
    <t>Lưu Vũ Anh</t>
  </si>
  <si>
    <t>Quốc</t>
  </si>
  <si>
    <t>18005572</t>
  </si>
  <si>
    <t>Nguyễn Trí</t>
  </si>
  <si>
    <t>Quyên</t>
  </si>
  <si>
    <t>Sang</t>
  </si>
  <si>
    <t>18005747</t>
  </si>
  <si>
    <t>18005399</t>
  </si>
  <si>
    <t>Phạm Tuấn</t>
  </si>
  <si>
    <t>18005762</t>
  </si>
  <si>
    <t>18005730</t>
  </si>
  <si>
    <t>Trần Quang</t>
  </si>
  <si>
    <t>18005284</t>
  </si>
  <si>
    <t>Phan</t>
  </si>
  <si>
    <t>Thịnh</t>
  </si>
  <si>
    <t>18005272</t>
  </si>
  <si>
    <t>Nguyễn Trung</t>
  </si>
  <si>
    <t>Thứ</t>
  </si>
  <si>
    <t>18005470</t>
  </si>
  <si>
    <t>Trương Thanh</t>
  </si>
  <si>
    <t>Thuận</t>
  </si>
  <si>
    <t>18005558</t>
  </si>
  <si>
    <t>Phan Văn</t>
  </si>
  <si>
    <t>18005585</t>
  </si>
  <si>
    <t>Tiền</t>
  </si>
  <si>
    <t>18005738</t>
  </si>
  <si>
    <t>Lê Nguyễn Công</t>
  </si>
  <si>
    <t>Toàn</t>
  </si>
  <si>
    <t>18005467</t>
  </si>
  <si>
    <t>Trí</t>
  </si>
  <si>
    <t>18005487</t>
  </si>
  <si>
    <t>Phạm Nguyễn Lâm</t>
  </si>
  <si>
    <t>Trường</t>
  </si>
  <si>
    <t>18005312</t>
  </si>
  <si>
    <t>Tạ Tiến</t>
  </si>
  <si>
    <t>18005779</t>
  </si>
  <si>
    <t>Nguyễn Xuân</t>
  </si>
  <si>
    <t>18005773</t>
  </si>
  <si>
    <t>Lê Cảnh Quang</t>
  </si>
  <si>
    <t>18005380</t>
  </si>
  <si>
    <t>Ân</t>
  </si>
  <si>
    <t>18005463</t>
  </si>
  <si>
    <t>Dương Hoàng</t>
  </si>
  <si>
    <t>Châu</t>
  </si>
  <si>
    <t>18005457</t>
  </si>
  <si>
    <t>Công</t>
  </si>
  <si>
    <t>18005524</t>
  </si>
  <si>
    <t>Nguyễn Đăng</t>
  </si>
  <si>
    <t>18005460</t>
  </si>
  <si>
    <t>Trương Minh</t>
  </si>
  <si>
    <t>18005508</t>
  </si>
  <si>
    <t>Bùi Hoàng</t>
  </si>
  <si>
    <t>18005668</t>
  </si>
  <si>
    <t>Mai Hoàng</t>
  </si>
  <si>
    <t>18005675</t>
  </si>
  <si>
    <t>Lê Thanh</t>
  </si>
  <si>
    <t>18005369</t>
  </si>
  <si>
    <t>18005405</t>
  </si>
  <si>
    <t>Đoàn Nguyễn Quốc</t>
  </si>
  <si>
    <t>18005729</t>
  </si>
  <si>
    <t>Lê Đức</t>
  </si>
  <si>
    <t>18005519</t>
  </si>
  <si>
    <t>Nguyễn Tăng</t>
  </si>
  <si>
    <t>18005756</t>
  </si>
  <si>
    <t>Tô Duy Quang</t>
  </si>
  <si>
    <t>18005539</t>
  </si>
  <si>
    <t>Khải</t>
  </si>
  <si>
    <t>18005764</t>
  </si>
  <si>
    <t>Nguyễn Bá</t>
  </si>
  <si>
    <t>18005704</t>
  </si>
  <si>
    <t>Nguyễn Tân</t>
  </si>
  <si>
    <t>18005298</t>
  </si>
  <si>
    <t>Lê Đình</t>
  </si>
  <si>
    <t>Khôi</t>
  </si>
  <si>
    <t>18005387</t>
  </si>
  <si>
    <t>Nguyễn Duy</t>
  </si>
  <si>
    <t>Liêm</t>
  </si>
  <si>
    <t>18005525</t>
  </si>
  <si>
    <t>Diệp Bảo</t>
  </si>
  <si>
    <t>18005528</t>
  </si>
  <si>
    <t>Đỗ Trần</t>
  </si>
  <si>
    <t>18005500</t>
  </si>
  <si>
    <t>Hồ Nguyễn Minh</t>
  </si>
  <si>
    <t>18005294</t>
  </si>
  <si>
    <t>Lê Thành</t>
  </si>
  <si>
    <t>18005486</t>
  </si>
  <si>
    <t>Nguyển Thái Hoàng</t>
  </si>
  <si>
    <t>18005290</t>
  </si>
  <si>
    <t>18005363</t>
  </si>
  <si>
    <t>Phạm Quang</t>
  </si>
  <si>
    <t>18005563</t>
  </si>
  <si>
    <t>Trần Gia</t>
  </si>
  <si>
    <t>Ngọc</t>
  </si>
  <si>
    <t>18005475</t>
  </si>
  <si>
    <t>18005685</t>
  </si>
  <si>
    <t>Phạm Nhật</t>
  </si>
  <si>
    <t>Phong</t>
  </si>
  <si>
    <t>18005302</t>
  </si>
  <si>
    <t>Bành Lưu Danh</t>
  </si>
  <si>
    <t>Phước</t>
  </si>
  <si>
    <t>18005371</t>
  </si>
  <si>
    <t>Lưu Anh</t>
  </si>
  <si>
    <t>Phương</t>
  </si>
  <si>
    <t>18005540</t>
  </si>
  <si>
    <t>Lê Đăng</t>
  </si>
  <si>
    <t>18005367</t>
  </si>
  <si>
    <t>18005464</t>
  </si>
  <si>
    <t>Nguyễn Hoàng</t>
  </si>
  <si>
    <t>Qui</t>
  </si>
  <si>
    <t>18005317</t>
  </si>
  <si>
    <t>Vũ Minh</t>
  </si>
  <si>
    <t>Quyền</t>
  </si>
  <si>
    <t>18005360</t>
  </si>
  <si>
    <t>18005372</t>
  </si>
  <si>
    <t>Nguyễn Hồng</t>
  </si>
  <si>
    <t>Sỹ</t>
  </si>
  <si>
    <t>18005420</t>
  </si>
  <si>
    <t>Trần Thuận</t>
  </si>
  <si>
    <t>Tân</t>
  </si>
  <si>
    <t>18005301</t>
  </si>
  <si>
    <t>Ngô Minh</t>
  </si>
  <si>
    <t>Thông</t>
  </si>
  <si>
    <t>18005739</t>
  </si>
  <si>
    <t>Phạm Thái</t>
  </si>
  <si>
    <t>18005421</t>
  </si>
  <si>
    <t>Trương Quốc</t>
  </si>
  <si>
    <t>Trung</t>
  </si>
  <si>
    <t>18005562</t>
  </si>
  <si>
    <t>Nguyễn Khánh</t>
  </si>
  <si>
    <t>18005476</t>
  </si>
  <si>
    <t>Phạm Hoài</t>
  </si>
  <si>
    <t>18005346</t>
  </si>
  <si>
    <t>Trần Thanh</t>
  </si>
  <si>
    <t>18005542</t>
  </si>
  <si>
    <t>Vũ Đình</t>
  </si>
  <si>
    <t>Ước</t>
  </si>
  <si>
    <t>18005395</t>
  </si>
  <si>
    <t>Hà Gia</t>
  </si>
  <si>
    <t>18005448</t>
  </si>
  <si>
    <t>Lê Quốc</t>
  </si>
  <si>
    <t>18005725</t>
  </si>
  <si>
    <t>Đoàn Thanh</t>
  </si>
  <si>
    <t>18005795</t>
  </si>
  <si>
    <t>Cao Văn</t>
  </si>
  <si>
    <t>Chiến</t>
  </si>
  <si>
    <t>18005436</t>
  </si>
  <si>
    <t>Lê Vũ</t>
  </si>
  <si>
    <t>18005321</t>
  </si>
  <si>
    <t>Phạm Hoàng</t>
  </si>
  <si>
    <t>18005691</t>
  </si>
  <si>
    <t>Lưu Đức</t>
  </si>
  <si>
    <t>Hòa</t>
  </si>
  <si>
    <t>18005416</t>
  </si>
  <si>
    <t>Vương Quốc</t>
  </si>
  <si>
    <t>Hưng</t>
  </si>
  <si>
    <t>18005439</t>
  </si>
  <si>
    <t>Nguyễn Nhật</t>
  </si>
  <si>
    <t>18005687</t>
  </si>
  <si>
    <t>Khánh</t>
  </si>
  <si>
    <t>18005682</t>
  </si>
  <si>
    <t>Nguyễn Chí</t>
  </si>
  <si>
    <t>Linh</t>
  </si>
  <si>
    <t>18005783</t>
  </si>
  <si>
    <t>Thái Trần Hoài</t>
  </si>
  <si>
    <t>18005393</t>
  </si>
  <si>
    <t>Lê Trung</t>
  </si>
  <si>
    <t>Nhẩn</t>
  </si>
  <si>
    <t>18005415</t>
  </si>
  <si>
    <t>18005719</t>
  </si>
  <si>
    <t>18005690</t>
  </si>
  <si>
    <t>Huỳnh Minh</t>
  </si>
  <si>
    <t>18005293</t>
  </si>
  <si>
    <t>Hồng Thanh</t>
  </si>
  <si>
    <t>Việt</t>
  </si>
  <si>
    <t>Lớp:  18C2-CCK1    Sĩ số:  15  Khoa: Công nghệ Cơ khí</t>
  </si>
  <si>
    <t>Sỹ Thị Chung</t>
  </si>
  <si>
    <t>Võ Bá Kính</t>
  </si>
  <si>
    <t>TP. Hồ Chí Minh, ngày  05 tháng  8  năm 2019</t>
  </si>
  <si>
    <r>
      <t>Học kỳ: 2 Năm học: 2018 - 2019</t>
    </r>
    <r>
      <rPr>
        <sz val="14"/>
        <rFont val="Times New Roman"/>
        <family val="1"/>
      </rPr>
      <t xml:space="preserve"> </t>
    </r>
  </si>
  <si>
    <t>Lớp:  18C2-CNÔ1    Sĩ số:  42  Khoa: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</si>
</sst>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10"/>
      <color theme="0"/>
      <name val="Times New Roman"/>
      <family val="1"/>
    </font>
    <font>
      <sz val="11"/>
      <color theme="0"/>
      <name val="Times New Roman"/>
      <family val="1"/>
    </font>
    <font>
      <b/>
      <sz val="10"/>
      <color theme="3"/>
      <name val="Times New Roman"/>
      <family val="1"/>
    </font>
    <font>
      <sz val="12"/>
      <color indexed="8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3" xfId="0" applyFont="1" applyBorder="1"/>
    <xf numFmtId="0" fontId="1" fillId="0" borderId="4" xfId="0" applyFont="1" applyBorder="1"/>
    <xf numFmtId="0" fontId="1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" fillId="0" borderId="0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5" fillId="0" borderId="11" xfId="0" quotePrefix="1" applyFont="1" applyBorder="1" applyAlignment="1">
      <alignment horizontal="center" vertical="center" wrapText="1"/>
    </xf>
    <xf numFmtId="0" fontId="15" fillId="0" borderId="12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2" fontId="18" fillId="0" borderId="22" xfId="0" applyNumberFormat="1" applyFont="1" applyBorder="1" applyAlignment="1">
      <alignment horizontal="right" vertical="center"/>
    </xf>
    <xf numFmtId="0" fontId="18" fillId="0" borderId="1" xfId="0" applyFont="1" applyBorder="1" applyAlignment="1">
      <alignment horizontal="center"/>
    </xf>
    <xf numFmtId="2" fontId="18" fillId="0" borderId="1" xfId="0" applyNumberFormat="1" applyFont="1" applyBorder="1" applyAlignment="1">
      <alignment horizontal="center"/>
    </xf>
    <xf numFmtId="2" fontId="18" fillId="0" borderId="5" xfId="0" applyNumberFormat="1" applyFont="1" applyBorder="1" applyAlignment="1">
      <alignment horizontal="center"/>
    </xf>
    <xf numFmtId="2" fontId="15" fillId="0" borderId="0" xfId="0" applyNumberFormat="1" applyFont="1" applyBorder="1" applyAlignment="1">
      <alignment horizontal="right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0" fillId="0" borderId="11" xfId="0" quotePrefix="1" applyFont="1" applyBorder="1" applyAlignment="1">
      <alignment horizontal="center" vertical="center" wrapText="1"/>
    </xf>
    <xf numFmtId="0" fontId="15" fillId="0" borderId="26" xfId="0" applyFont="1" applyBorder="1" applyAlignment="1">
      <alignment horizontal="left" vertical="center" wrapText="1"/>
    </xf>
    <xf numFmtId="0" fontId="15" fillId="0" borderId="27" xfId="0" applyFont="1" applyBorder="1" applyAlignment="1">
      <alignment horizontal="left" vertical="center" wrapText="1"/>
    </xf>
    <xf numFmtId="0" fontId="15" fillId="0" borderId="28" xfId="0" applyFont="1" applyBorder="1" applyAlignment="1">
      <alignment horizontal="left" vertical="center" wrapText="1"/>
    </xf>
    <xf numFmtId="0" fontId="15" fillId="0" borderId="29" xfId="0" applyFont="1" applyBorder="1" applyAlignment="1">
      <alignment horizontal="left" vertical="center" wrapText="1"/>
    </xf>
    <xf numFmtId="0" fontId="15" fillId="0" borderId="30" xfId="0" applyFont="1" applyBorder="1" applyAlignment="1">
      <alignment horizontal="left" vertical="center" wrapText="1"/>
    </xf>
    <xf numFmtId="0" fontId="20" fillId="0" borderId="12" xfId="0" applyFont="1" applyBorder="1" applyAlignment="1">
      <alignment horizontal="left" vertical="center" wrapText="1"/>
    </xf>
    <xf numFmtId="0" fontId="20" fillId="0" borderId="26" xfId="0" applyFont="1" applyBorder="1" applyAlignment="1">
      <alignment horizontal="left" vertical="center" wrapText="1"/>
    </xf>
    <xf numFmtId="0" fontId="20" fillId="0" borderId="27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4" fontId="21" fillId="2" borderId="2" xfId="0" applyNumberFormat="1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0" fontId="16" fillId="2" borderId="2" xfId="0" applyFont="1" applyFill="1" applyBorder="1" applyAlignment="1">
      <alignment horizontal="left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2" xfId="0" applyFont="1" applyBorder="1" applyAlignment="1">
      <alignment vertical="center"/>
    </xf>
    <xf numFmtId="2" fontId="1" fillId="0" borderId="20" xfId="0" applyNumberFormat="1" applyFont="1" applyBorder="1" applyAlignment="1">
      <alignment horizontal="center" vertical="center"/>
    </xf>
    <xf numFmtId="0" fontId="1" fillId="0" borderId="31" xfId="0" applyFont="1" applyBorder="1"/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1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32"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7" name="Line 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598" name="Line 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599" name="Line 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0" name="Line 4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1" name="Line 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2" name="Line 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3" name="Line 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4" name="Line 8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5" name="Line 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06" name="Line 10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7" name="Line 11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08" name="Line 12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09" name="Line 13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0" name="Line 14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1" name="Line 15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2" name="Line 16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3" name="Line 17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614" name="Line 18"/>
        <xdr:cNvSpPr>
          <a:spLocks noChangeShapeType="1"/>
        </xdr:cNvSpPr>
      </xdr:nvSpPr>
      <xdr:spPr bwMode="auto">
        <a:xfrm>
          <a:off x="3981450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1615" name="Line 19"/>
        <xdr:cNvSpPr>
          <a:spLocks noChangeShapeType="1"/>
        </xdr:cNvSpPr>
      </xdr:nvSpPr>
      <xdr:spPr bwMode="auto">
        <a:xfrm>
          <a:off x="14478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616" name="Line 20"/>
        <xdr:cNvSpPr>
          <a:spLocks noChangeShapeType="1"/>
        </xdr:cNvSpPr>
      </xdr:nvSpPr>
      <xdr:spPr bwMode="auto">
        <a:xfrm>
          <a:off x="3705225" y="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/>
        <xdr:cNvSpPr>
          <a:spLocks noChangeShapeType="1"/>
        </xdr:cNvSpPr>
      </xdr:nvSpPr>
      <xdr:spPr bwMode="auto">
        <a:xfrm>
          <a:off x="102870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/>
        <xdr:cNvSpPr>
          <a:spLocks noChangeShapeType="1"/>
        </xdr:cNvSpPr>
      </xdr:nvSpPr>
      <xdr:spPr bwMode="auto">
        <a:xfrm>
          <a:off x="363855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4</xdr:row>
      <xdr:rowOff>57150</xdr:rowOff>
    </xdr:from>
    <xdr:to>
      <xdr:col>2</xdr:col>
      <xdr:colOff>771525</xdr:colOff>
      <xdr:row>4</xdr:row>
      <xdr:rowOff>57150</xdr:rowOff>
    </xdr:to>
    <xdr:sp macro="" textlink="">
      <xdr:nvSpPr>
        <xdr:cNvPr id="13349" name="Line 127"/>
        <xdr:cNvSpPr>
          <a:spLocks noChangeShapeType="1"/>
        </xdr:cNvSpPr>
      </xdr:nvSpPr>
      <xdr:spPr bwMode="auto">
        <a:xfrm>
          <a:off x="94297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3</xdr:row>
      <xdr:rowOff>47625</xdr:rowOff>
    </xdr:from>
    <xdr:to>
      <xdr:col>8</xdr:col>
      <xdr:colOff>390526</xdr:colOff>
      <xdr:row>3</xdr:row>
      <xdr:rowOff>47625</xdr:rowOff>
    </xdr:to>
    <xdr:sp macro="" textlink="">
      <xdr:nvSpPr>
        <xdr:cNvPr id="13350" name="Line 128"/>
        <xdr:cNvSpPr>
          <a:spLocks noChangeShapeType="1"/>
        </xdr:cNvSpPr>
      </xdr:nvSpPr>
      <xdr:spPr bwMode="auto">
        <a:xfrm>
          <a:off x="3714750" y="695325"/>
          <a:ext cx="1933576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4</xdr:row>
      <xdr:rowOff>57150</xdr:rowOff>
    </xdr:from>
    <xdr:to>
      <xdr:col>2</xdr:col>
      <xdr:colOff>876300</xdr:colOff>
      <xdr:row>4</xdr:row>
      <xdr:rowOff>57150</xdr:rowOff>
    </xdr:to>
    <xdr:sp macro="" textlink="">
      <xdr:nvSpPr>
        <xdr:cNvPr id="14339" name="Line 135"/>
        <xdr:cNvSpPr>
          <a:spLocks noChangeShapeType="1"/>
        </xdr:cNvSpPr>
      </xdr:nvSpPr>
      <xdr:spPr bwMode="auto">
        <a:xfrm>
          <a:off x="10477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3</xdr:row>
      <xdr:rowOff>9525</xdr:rowOff>
    </xdr:from>
    <xdr:to>
      <xdr:col>8</xdr:col>
      <xdr:colOff>438150</xdr:colOff>
      <xdr:row>3</xdr:row>
      <xdr:rowOff>9525</xdr:rowOff>
    </xdr:to>
    <xdr:sp macro="" textlink="">
      <xdr:nvSpPr>
        <xdr:cNvPr id="14340" name="Line 136"/>
        <xdr:cNvSpPr>
          <a:spLocks noChangeShapeType="1"/>
        </xdr:cNvSpPr>
      </xdr:nvSpPr>
      <xdr:spPr bwMode="auto">
        <a:xfrm>
          <a:off x="3638550" y="65722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371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2</xdr:row>
      <xdr:rowOff>200025</xdr:rowOff>
    </xdr:from>
    <xdr:to>
      <xdr:col>8</xdr:col>
      <xdr:colOff>457200</xdr:colOff>
      <xdr:row>2</xdr:row>
      <xdr:rowOff>200025</xdr:rowOff>
    </xdr:to>
    <xdr:sp macro="" textlink="">
      <xdr:nvSpPr>
        <xdr:cNvPr id="15372" name="Line 132"/>
        <xdr:cNvSpPr>
          <a:spLocks noChangeShapeType="1"/>
        </xdr:cNvSpPr>
      </xdr:nvSpPr>
      <xdr:spPr bwMode="auto">
        <a:xfrm>
          <a:off x="36576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6385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180975</xdr:colOff>
      <xdr:row>2</xdr:row>
      <xdr:rowOff>200025</xdr:rowOff>
    </xdr:from>
    <xdr:to>
      <xdr:col>8</xdr:col>
      <xdr:colOff>466725</xdr:colOff>
      <xdr:row>2</xdr:row>
      <xdr:rowOff>200025</xdr:rowOff>
    </xdr:to>
    <xdr:sp macro="" textlink="">
      <xdr:nvSpPr>
        <xdr:cNvPr id="16386" name="Line 132"/>
        <xdr:cNvSpPr>
          <a:spLocks noChangeShapeType="1"/>
        </xdr:cNvSpPr>
      </xdr:nvSpPr>
      <xdr:spPr bwMode="auto">
        <a:xfrm>
          <a:off x="3667125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7409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7410" name="Line 132"/>
        <xdr:cNvSpPr>
          <a:spLocks noChangeShapeType="1"/>
        </xdr:cNvSpPr>
      </xdr:nvSpPr>
      <xdr:spPr bwMode="auto">
        <a:xfrm>
          <a:off x="3619500" y="600075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8433" name="Line 131"/>
        <xdr:cNvSpPr>
          <a:spLocks noChangeShapeType="1"/>
        </xdr:cNvSpPr>
      </xdr:nvSpPr>
      <xdr:spPr bwMode="auto">
        <a:xfrm>
          <a:off x="1000125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133350</xdr:colOff>
      <xdr:row>3</xdr:row>
      <xdr:rowOff>0</xdr:rowOff>
    </xdr:from>
    <xdr:to>
      <xdr:col>8</xdr:col>
      <xdr:colOff>419100</xdr:colOff>
      <xdr:row>3</xdr:row>
      <xdr:rowOff>0</xdr:rowOff>
    </xdr:to>
    <xdr:sp macro="" textlink="">
      <xdr:nvSpPr>
        <xdr:cNvPr id="18434" name="Line 132"/>
        <xdr:cNvSpPr>
          <a:spLocks noChangeShapeType="1"/>
        </xdr:cNvSpPr>
      </xdr:nvSpPr>
      <xdr:spPr bwMode="auto">
        <a:xfrm>
          <a:off x="3619500" y="609600"/>
          <a:ext cx="19431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2"/>
  </sheetPr>
  <dimension ref="A1:T118"/>
  <sheetViews>
    <sheetView view="pageBreakPreview" topLeftCell="A31" zoomScaleNormal="100" workbookViewId="0">
      <selection activeCell="A7" sqref="A7:I7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2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8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18" customHeight="1" x14ac:dyDescent="0.3">
      <c r="A8" s="72" t="s">
        <v>32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2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15.95" customHeight="1" x14ac:dyDescent="0.2">
      <c r="A12" s="14">
        <v>1</v>
      </c>
      <c r="B12" s="28" t="s">
        <v>33</v>
      </c>
      <c r="C12" s="29" t="s">
        <v>34</v>
      </c>
      <c r="D12" s="46" t="s">
        <v>35</v>
      </c>
      <c r="E12" s="14"/>
      <c r="F12" s="33" t="str">
        <f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>IF(AND(G12&gt;=90),"XS",IF(AND(G12&gt;=80),"Tốt",IF(AND(G12&gt;=70),"Khá",IF(AND(G12&gt;=60),"TBK",IF(AND(G12&gt;=50),"TB",IF(AND(G12&gt;=30),"Yếu",IF(AND(G12&gt;=0),"Kém"," ")))))))</f>
        <v>Kém</v>
      </c>
      <c r="I12" s="30"/>
    </row>
    <row r="13" spans="1:20" s="12" customFormat="1" ht="15.95" customHeight="1" x14ac:dyDescent="0.2">
      <c r="A13" s="14">
        <v>2</v>
      </c>
      <c r="B13" s="28" t="s">
        <v>36</v>
      </c>
      <c r="C13" s="47" t="s">
        <v>37</v>
      </c>
      <c r="D13" s="48" t="s">
        <v>38</v>
      </c>
      <c r="E13" s="14"/>
      <c r="F13" s="33" t="str">
        <f t="shared" ref="F13:F19" si="0">IF(AND(E13&gt;=90),"XS",IF(AND(E13&gt;=80),"Tốt",IF(AND(E13&gt;=70),"Khá",IF(AND(E13&gt;=60),"TBK",IF(AND(E13&gt;=50),"TB",IF(AND(E13&gt;=30),"Yếu",IF(AND(E13&gt;=0),"Kém"," ")))))))</f>
        <v>Kém</v>
      </c>
      <c r="G13" s="14"/>
      <c r="H13" s="33" t="str">
        <f t="shared" ref="H13:H19" si="1">IF(AND(G13&gt;=90),"XS",IF(AND(G13&gt;=80),"Tốt",IF(AND(G13&gt;=70),"Khá",IF(AND(G13&gt;=60),"TBK",IF(AND(G13&gt;=50),"TB",IF(AND(G13&gt;=30),"Yếu",IF(AND(G13&gt;=0),"Kém"," ")))))))</f>
        <v>Kém</v>
      </c>
      <c r="I13" s="30"/>
    </row>
    <row r="14" spans="1:20" s="12" customFormat="1" ht="15.95" customHeight="1" x14ac:dyDescent="0.2">
      <c r="A14" s="14">
        <v>3</v>
      </c>
      <c r="B14" s="28" t="s">
        <v>39</v>
      </c>
      <c r="C14" s="47" t="s">
        <v>40</v>
      </c>
      <c r="D14" s="48" t="s">
        <v>41</v>
      </c>
      <c r="E14" s="14"/>
      <c r="F14" s="33" t="str">
        <f t="shared" si="0"/>
        <v>Kém</v>
      </c>
      <c r="G14" s="14"/>
      <c r="H14" s="33" t="str">
        <f t="shared" si="1"/>
        <v>Kém</v>
      </c>
      <c r="I14" s="30"/>
    </row>
    <row r="15" spans="1:20" s="12" customFormat="1" ht="15.95" customHeight="1" x14ac:dyDescent="0.2">
      <c r="A15" s="14">
        <v>4</v>
      </c>
      <c r="B15" s="28" t="s">
        <v>42</v>
      </c>
      <c r="C15" s="47" t="s">
        <v>43</v>
      </c>
      <c r="D15" s="48" t="s">
        <v>44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15.95" customHeight="1" x14ac:dyDescent="0.2">
      <c r="A16" s="14">
        <v>5</v>
      </c>
      <c r="B16" s="28" t="s">
        <v>45</v>
      </c>
      <c r="C16" s="47" t="s">
        <v>46</v>
      </c>
      <c r="D16" s="48" t="s">
        <v>47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15.95" customHeight="1" x14ac:dyDescent="0.2">
      <c r="A17" s="14">
        <v>6</v>
      </c>
      <c r="B17" s="28" t="s">
        <v>48</v>
      </c>
      <c r="C17" s="47" t="s">
        <v>49</v>
      </c>
      <c r="D17" s="48" t="s">
        <v>50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15.95" customHeight="1" x14ac:dyDescent="0.2">
      <c r="A18" s="14">
        <v>7</v>
      </c>
      <c r="B18" s="28" t="s">
        <v>51</v>
      </c>
      <c r="C18" s="47" t="s">
        <v>52</v>
      </c>
      <c r="D18" s="48" t="s">
        <v>50</v>
      </c>
      <c r="E18" s="14"/>
      <c r="F18" s="33" t="str">
        <f t="shared" si="0"/>
        <v>Kém</v>
      </c>
      <c r="G18" s="14"/>
      <c r="H18" s="33" t="str">
        <f t="shared" si="1"/>
        <v>Kém</v>
      </c>
      <c r="I18" s="15"/>
    </row>
    <row r="19" spans="1:9" s="12" customFormat="1" ht="15.95" customHeight="1" x14ac:dyDescent="0.2">
      <c r="A19" s="14">
        <v>8</v>
      </c>
      <c r="B19" s="28" t="s">
        <v>53</v>
      </c>
      <c r="C19" s="47" t="s">
        <v>54</v>
      </c>
      <c r="D19" s="48" t="s">
        <v>55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15.95" customHeight="1" x14ac:dyDescent="0.2">
      <c r="A20" s="14">
        <v>9</v>
      </c>
      <c r="B20" s="28" t="s">
        <v>56</v>
      </c>
      <c r="C20" s="47" t="s">
        <v>57</v>
      </c>
      <c r="D20" s="48" t="s">
        <v>58</v>
      </c>
      <c r="E20" s="14"/>
      <c r="F20" s="33" t="str">
        <f>IF(AND(E20&gt;=90),"XS",IF(AND(E20&gt;=80),"Tốt",IF(AND(E20&gt;=70),"Khá",IF(AND(E20&gt;=60),"TBK",IF(AND(E20&gt;=50),"TB",IF(AND(E20&gt;=30),"Yếu",IF(AND(E20&gt;=0),"Kém"," ")))))))</f>
        <v>Kém</v>
      </c>
      <c r="G20" s="14"/>
      <c r="H20" s="33" t="str">
        <f>IF(AND(G20&gt;=90),"XS",IF(AND(G20&gt;=80),"Tốt",IF(AND(G20&gt;=70),"Khá",IF(AND(G20&gt;=60),"TBK",IF(AND(G20&gt;=50),"TB",IF(AND(G20&gt;=30),"Yếu",IF(AND(G20&gt;=0),"Kém"," ")))))))</f>
        <v>Kém</v>
      </c>
      <c r="I20" s="30"/>
    </row>
    <row r="21" spans="1:9" s="12" customFormat="1" ht="15.95" customHeight="1" x14ac:dyDescent="0.2">
      <c r="A21" s="14">
        <v>10</v>
      </c>
      <c r="B21" s="28" t="s">
        <v>59</v>
      </c>
      <c r="C21" s="47" t="s">
        <v>60</v>
      </c>
      <c r="D21" s="48" t="s">
        <v>61</v>
      </c>
      <c r="E21" s="14"/>
      <c r="F21" s="33" t="str">
        <f t="shared" ref="F21:F39" si="2">IF(AND(E21&gt;=90),"XS",IF(AND(E21&gt;=80),"Tốt",IF(AND(E21&gt;=70),"Khá",IF(AND(E21&gt;=60),"TBK",IF(AND(E21&gt;=50),"TB",IF(AND(E21&gt;=30),"Yếu",IF(AND(E21&gt;=0),"Kém"," ")))))))</f>
        <v>Kém</v>
      </c>
      <c r="G21" s="14"/>
      <c r="H21" s="33" t="str">
        <f t="shared" ref="H21:H39" si="3">IF(AND(G21&gt;=90),"XS",IF(AND(G21&gt;=80),"Tốt",IF(AND(G21&gt;=70),"Khá",IF(AND(G21&gt;=60),"TBK",IF(AND(G21&gt;=50),"TB",IF(AND(G21&gt;=30),"Yếu",IF(AND(G21&gt;=0),"Kém"," ")))))))</f>
        <v>Kém</v>
      </c>
      <c r="I21" s="30"/>
    </row>
    <row r="22" spans="1:9" s="12" customFormat="1" ht="15.95" customHeight="1" x14ac:dyDescent="0.2">
      <c r="A22" s="14">
        <v>11</v>
      </c>
      <c r="B22" s="28" t="s">
        <v>62</v>
      </c>
      <c r="C22" s="47" t="s">
        <v>63</v>
      </c>
      <c r="D22" s="48" t="s">
        <v>64</v>
      </c>
      <c r="E22" s="14"/>
      <c r="F22" s="33" t="str">
        <f t="shared" si="2"/>
        <v>Kém</v>
      </c>
      <c r="G22" s="14"/>
      <c r="H22" s="33" t="str">
        <f t="shared" si="3"/>
        <v>Kém</v>
      </c>
      <c r="I22" s="30"/>
    </row>
    <row r="23" spans="1:9" s="12" customFormat="1" ht="15.95" customHeight="1" x14ac:dyDescent="0.2">
      <c r="A23" s="14">
        <v>12</v>
      </c>
      <c r="B23" s="28" t="s">
        <v>65</v>
      </c>
      <c r="C23" s="47" t="s">
        <v>66</v>
      </c>
      <c r="D23" s="48" t="s">
        <v>64</v>
      </c>
      <c r="E23" s="14"/>
      <c r="F23" s="33" t="str">
        <f t="shared" si="2"/>
        <v>Kém</v>
      </c>
      <c r="G23" s="14"/>
      <c r="H23" s="33" t="str">
        <f t="shared" si="3"/>
        <v>Kém</v>
      </c>
      <c r="I23" s="15"/>
    </row>
    <row r="24" spans="1:9" s="12" customFormat="1" ht="15.95" customHeight="1" x14ac:dyDescent="0.2">
      <c r="A24" s="14">
        <v>13</v>
      </c>
      <c r="B24" s="28" t="s">
        <v>67</v>
      </c>
      <c r="C24" s="47" t="s">
        <v>68</v>
      </c>
      <c r="D24" s="48" t="s">
        <v>64</v>
      </c>
      <c r="E24" s="14"/>
      <c r="F24" s="33" t="str">
        <f t="shared" si="2"/>
        <v>Kém</v>
      </c>
      <c r="G24" s="14"/>
      <c r="H24" s="33" t="str">
        <f t="shared" si="3"/>
        <v>Kém</v>
      </c>
      <c r="I24" s="15"/>
    </row>
    <row r="25" spans="1:9" s="12" customFormat="1" ht="15.95" customHeight="1" x14ac:dyDescent="0.2">
      <c r="A25" s="14">
        <v>14</v>
      </c>
      <c r="B25" s="28" t="s">
        <v>69</v>
      </c>
      <c r="C25" s="47" t="s">
        <v>70</v>
      </c>
      <c r="D25" s="48" t="s">
        <v>71</v>
      </c>
      <c r="E25" s="14"/>
      <c r="F25" s="33" t="str">
        <f t="shared" si="2"/>
        <v>Kém</v>
      </c>
      <c r="G25" s="14"/>
      <c r="H25" s="33" t="str">
        <f t="shared" si="3"/>
        <v>Kém</v>
      </c>
      <c r="I25" s="15"/>
    </row>
    <row r="26" spans="1:9" s="12" customFormat="1" ht="15.95" customHeight="1" x14ac:dyDescent="0.2">
      <c r="A26" s="14">
        <v>15</v>
      </c>
      <c r="B26" s="28" t="s">
        <v>72</v>
      </c>
      <c r="C26" s="47" t="s">
        <v>73</v>
      </c>
      <c r="D26" s="48" t="s">
        <v>71</v>
      </c>
      <c r="E26" s="14"/>
      <c r="F26" s="33" t="str">
        <f t="shared" si="2"/>
        <v>Kém</v>
      </c>
      <c r="G26" s="14"/>
      <c r="H26" s="33" t="str">
        <f t="shared" si="3"/>
        <v>Kém</v>
      </c>
      <c r="I26" s="15"/>
    </row>
    <row r="27" spans="1:9" s="12" customFormat="1" ht="15.95" customHeight="1" x14ac:dyDescent="0.2">
      <c r="A27" s="14">
        <v>16</v>
      </c>
      <c r="B27" s="28" t="s">
        <v>74</v>
      </c>
      <c r="C27" s="47" t="s">
        <v>75</v>
      </c>
      <c r="D27" s="48" t="s">
        <v>71</v>
      </c>
      <c r="E27" s="14"/>
      <c r="F27" s="33" t="str">
        <f t="shared" si="2"/>
        <v>Kém</v>
      </c>
      <c r="G27" s="14"/>
      <c r="H27" s="33" t="str">
        <f t="shared" si="3"/>
        <v>Kém</v>
      </c>
      <c r="I27" s="15"/>
    </row>
    <row r="28" spans="1:9" s="12" customFormat="1" ht="15.95" customHeight="1" x14ac:dyDescent="0.2">
      <c r="A28" s="14">
        <v>17</v>
      </c>
      <c r="B28" s="28" t="s">
        <v>76</v>
      </c>
      <c r="C28" s="47" t="s">
        <v>77</v>
      </c>
      <c r="D28" s="48" t="s">
        <v>78</v>
      </c>
      <c r="E28" s="14"/>
      <c r="F28" s="33" t="str">
        <f t="shared" si="2"/>
        <v>Kém</v>
      </c>
      <c r="G28" s="14"/>
      <c r="H28" s="33" t="str">
        <f t="shared" si="3"/>
        <v>Kém</v>
      </c>
      <c r="I28" s="15"/>
    </row>
    <row r="29" spans="1:9" s="12" customFormat="1" ht="15.95" customHeight="1" x14ac:dyDescent="0.2">
      <c r="A29" s="14">
        <v>18</v>
      </c>
      <c r="B29" s="28" t="s">
        <v>79</v>
      </c>
      <c r="C29" s="47" t="s">
        <v>80</v>
      </c>
      <c r="D29" s="48" t="s">
        <v>81</v>
      </c>
      <c r="E29" s="14"/>
      <c r="F29" s="33" t="str">
        <f t="shared" si="2"/>
        <v>Kém</v>
      </c>
      <c r="G29" s="14"/>
      <c r="H29" s="33" t="str">
        <f t="shared" si="3"/>
        <v>Kém</v>
      </c>
      <c r="I29" s="15"/>
    </row>
    <row r="30" spans="1:9" s="12" customFormat="1" ht="15.95" customHeight="1" x14ac:dyDescent="0.2">
      <c r="A30" s="14">
        <v>19</v>
      </c>
      <c r="B30" s="28" t="s">
        <v>82</v>
      </c>
      <c r="C30" s="47" t="s">
        <v>83</v>
      </c>
      <c r="D30" s="48" t="s">
        <v>81</v>
      </c>
      <c r="E30" s="14"/>
      <c r="F30" s="33" t="str">
        <f t="shared" si="2"/>
        <v>Kém</v>
      </c>
      <c r="G30" s="14"/>
      <c r="H30" s="33" t="str">
        <f t="shared" si="3"/>
        <v>Kém</v>
      </c>
      <c r="I30" s="15"/>
    </row>
    <row r="31" spans="1:9" s="12" customFormat="1" ht="15.95" customHeight="1" x14ac:dyDescent="0.2">
      <c r="A31" s="14">
        <v>20</v>
      </c>
      <c r="B31" s="28" t="s">
        <v>84</v>
      </c>
      <c r="C31" s="47" t="s">
        <v>83</v>
      </c>
      <c r="D31" s="48" t="s">
        <v>85</v>
      </c>
      <c r="E31" s="14"/>
      <c r="F31" s="33" t="str">
        <f t="shared" si="2"/>
        <v>Kém</v>
      </c>
      <c r="G31" s="14"/>
      <c r="H31" s="33" t="str">
        <f t="shared" si="3"/>
        <v>Kém</v>
      </c>
      <c r="I31" s="30"/>
    </row>
    <row r="32" spans="1:9" s="12" customFormat="1" ht="15.95" customHeight="1" x14ac:dyDescent="0.2">
      <c r="A32" s="14">
        <v>21</v>
      </c>
      <c r="B32" s="28" t="s">
        <v>86</v>
      </c>
      <c r="C32" s="47" t="s">
        <v>87</v>
      </c>
      <c r="D32" s="48" t="s">
        <v>88</v>
      </c>
      <c r="E32" s="14"/>
      <c r="F32" s="33" t="str">
        <f t="shared" si="2"/>
        <v>Kém</v>
      </c>
      <c r="G32" s="14"/>
      <c r="H32" s="33" t="str">
        <f t="shared" si="3"/>
        <v>Kém</v>
      </c>
      <c r="I32" s="15"/>
    </row>
    <row r="33" spans="1:9" s="12" customFormat="1" ht="15.95" customHeight="1" x14ac:dyDescent="0.2">
      <c r="A33" s="14">
        <v>22</v>
      </c>
      <c r="B33" s="28" t="s">
        <v>89</v>
      </c>
      <c r="C33" s="47" t="s">
        <v>90</v>
      </c>
      <c r="D33" s="48" t="s">
        <v>91</v>
      </c>
      <c r="E33" s="14"/>
      <c r="F33" s="33" t="str">
        <f t="shared" si="2"/>
        <v>Kém</v>
      </c>
      <c r="G33" s="14"/>
      <c r="H33" s="33" t="str">
        <f t="shared" si="3"/>
        <v>Kém</v>
      </c>
      <c r="I33" s="15"/>
    </row>
    <row r="34" spans="1:9" s="12" customFormat="1" ht="15.95" customHeight="1" x14ac:dyDescent="0.2">
      <c r="A34" s="14">
        <v>23</v>
      </c>
      <c r="B34" s="28" t="s">
        <v>92</v>
      </c>
      <c r="C34" s="47" t="s">
        <v>93</v>
      </c>
      <c r="D34" s="48" t="s">
        <v>94</v>
      </c>
      <c r="E34" s="14"/>
      <c r="F34" s="33" t="str">
        <f t="shared" si="2"/>
        <v>Kém</v>
      </c>
      <c r="G34" s="14"/>
      <c r="H34" s="33" t="str">
        <f t="shared" si="3"/>
        <v>Kém</v>
      </c>
      <c r="I34" s="15"/>
    </row>
    <row r="35" spans="1:9" s="12" customFormat="1" ht="15.95" customHeight="1" x14ac:dyDescent="0.2">
      <c r="A35" s="14">
        <v>24</v>
      </c>
      <c r="B35" s="28" t="s">
        <v>95</v>
      </c>
      <c r="C35" s="47" t="s">
        <v>96</v>
      </c>
      <c r="D35" s="48" t="s">
        <v>97</v>
      </c>
      <c r="E35" s="14"/>
      <c r="F35" s="33" t="str">
        <f t="shared" si="2"/>
        <v>Kém</v>
      </c>
      <c r="G35" s="14"/>
      <c r="H35" s="33" t="str">
        <f t="shared" si="3"/>
        <v>Kém</v>
      </c>
      <c r="I35" s="15"/>
    </row>
    <row r="36" spans="1:9" s="12" customFormat="1" ht="15.95" customHeight="1" x14ac:dyDescent="0.2">
      <c r="A36" s="14">
        <v>25</v>
      </c>
      <c r="B36" s="28" t="s">
        <v>98</v>
      </c>
      <c r="C36" s="47" t="s">
        <v>99</v>
      </c>
      <c r="D36" s="48" t="s">
        <v>97</v>
      </c>
      <c r="E36" s="14"/>
      <c r="F36" s="33" t="str">
        <f t="shared" si="2"/>
        <v>Kém</v>
      </c>
      <c r="G36" s="14"/>
      <c r="H36" s="33" t="str">
        <f t="shared" si="3"/>
        <v>Kém</v>
      </c>
      <c r="I36" s="15"/>
    </row>
    <row r="37" spans="1:9" s="12" customFormat="1" ht="15.95" customHeight="1" x14ac:dyDescent="0.2">
      <c r="A37" s="14">
        <v>26</v>
      </c>
      <c r="B37" s="28" t="s">
        <v>100</v>
      </c>
      <c r="C37" s="47" t="s">
        <v>101</v>
      </c>
      <c r="D37" s="48" t="s">
        <v>97</v>
      </c>
      <c r="E37" s="14"/>
      <c r="F37" s="33" t="str">
        <f t="shared" si="2"/>
        <v>Kém</v>
      </c>
      <c r="G37" s="14"/>
      <c r="H37" s="33" t="str">
        <f t="shared" si="3"/>
        <v>Kém</v>
      </c>
      <c r="I37" s="15"/>
    </row>
    <row r="38" spans="1:9" s="12" customFormat="1" ht="15.95" customHeight="1" x14ac:dyDescent="0.2">
      <c r="A38" s="14">
        <v>27</v>
      </c>
      <c r="B38" s="28" t="s">
        <v>102</v>
      </c>
      <c r="C38" s="47" t="s">
        <v>103</v>
      </c>
      <c r="D38" s="48" t="s">
        <v>104</v>
      </c>
      <c r="E38" s="14"/>
      <c r="F38" s="33" t="str">
        <f t="shared" si="2"/>
        <v>Kém</v>
      </c>
      <c r="G38" s="14"/>
      <c r="H38" s="33" t="str">
        <f t="shared" si="3"/>
        <v>Kém</v>
      </c>
      <c r="I38" s="30"/>
    </row>
    <row r="39" spans="1:9" s="12" customFormat="1" ht="15.95" customHeight="1" x14ac:dyDescent="0.2">
      <c r="A39" s="14">
        <v>28</v>
      </c>
      <c r="B39" s="28" t="s">
        <v>105</v>
      </c>
      <c r="C39" s="47" t="s">
        <v>106</v>
      </c>
      <c r="D39" s="48" t="s">
        <v>104</v>
      </c>
      <c r="E39" s="14"/>
      <c r="F39" s="33" t="str">
        <f t="shared" si="2"/>
        <v>Kém</v>
      </c>
      <c r="G39" s="14"/>
      <c r="H39" s="33" t="str">
        <f t="shared" si="3"/>
        <v>Kém</v>
      </c>
      <c r="I39" s="15"/>
    </row>
    <row r="40" spans="1:9" s="12" customFormat="1" ht="15.95" customHeight="1" x14ac:dyDescent="0.2">
      <c r="A40" s="14">
        <v>29</v>
      </c>
      <c r="B40" s="28" t="s">
        <v>107</v>
      </c>
      <c r="C40" s="47" t="s">
        <v>108</v>
      </c>
      <c r="D40" s="48" t="s">
        <v>104</v>
      </c>
      <c r="E40" s="14"/>
      <c r="F40" s="33" t="str">
        <f>IF(AND(E40&gt;=90),"XS",IF(AND(E40&gt;=80),"Tốt",IF(AND(E40&gt;=70),"Khá",IF(AND(E40&gt;=60),"TBK",IF(AND(E40&gt;=50),"TB",IF(AND(E40&gt;=30),"Yếu",IF(AND(E40&gt;=0),"Kém"," ")))))))</f>
        <v>Kém</v>
      </c>
      <c r="G40" s="14"/>
      <c r="H40" s="33" t="str">
        <f>IF(AND(G40&gt;=90),"XS",IF(AND(G40&gt;=80),"Tốt",IF(AND(G40&gt;=70),"Khá",IF(AND(G40&gt;=60),"TBK",IF(AND(G40&gt;=50),"TB",IF(AND(G40&gt;=30),"Yếu",IF(AND(G40&gt;=0),"Kém"," ")))))))</f>
        <v>Kém</v>
      </c>
      <c r="I40" s="30"/>
    </row>
    <row r="41" spans="1:9" s="12" customFormat="1" ht="15.95" customHeight="1" x14ac:dyDescent="0.2">
      <c r="A41" s="14">
        <v>30</v>
      </c>
      <c r="B41" s="28" t="s">
        <v>109</v>
      </c>
      <c r="C41" s="47" t="s">
        <v>110</v>
      </c>
      <c r="D41" s="48" t="s">
        <v>104</v>
      </c>
      <c r="E41" s="14"/>
      <c r="F41" s="33" t="str">
        <f t="shared" ref="F41:F59" si="4">IF(AND(E41&gt;=90),"XS",IF(AND(E41&gt;=80),"Tốt",IF(AND(E41&gt;=70),"Khá",IF(AND(E41&gt;=60),"TBK",IF(AND(E41&gt;=50),"TB",IF(AND(E41&gt;=30),"Yếu",IF(AND(E41&gt;=0),"Kém"," ")))))))</f>
        <v>Kém</v>
      </c>
      <c r="G41" s="14"/>
      <c r="H41" s="33" t="str">
        <f t="shared" ref="H41:H59" si="5">IF(AND(G41&gt;=90),"XS",IF(AND(G41&gt;=80),"Tốt",IF(AND(G41&gt;=70),"Khá",IF(AND(G41&gt;=60),"TBK",IF(AND(G41&gt;=50),"TB",IF(AND(G41&gt;=30),"Yếu",IF(AND(G41&gt;=0),"Kém"," ")))))))</f>
        <v>Kém</v>
      </c>
      <c r="I41" s="30"/>
    </row>
    <row r="42" spans="1:9" s="12" customFormat="1" ht="15.95" customHeight="1" x14ac:dyDescent="0.2">
      <c r="A42" s="14">
        <v>31</v>
      </c>
      <c r="B42" s="28" t="s">
        <v>111</v>
      </c>
      <c r="C42" s="47" t="s">
        <v>112</v>
      </c>
      <c r="D42" s="48" t="s">
        <v>113</v>
      </c>
      <c r="E42" s="14"/>
      <c r="F42" s="33" t="str">
        <f t="shared" si="4"/>
        <v>Kém</v>
      </c>
      <c r="G42" s="14"/>
      <c r="H42" s="33" t="str">
        <f t="shared" si="5"/>
        <v>Kém</v>
      </c>
      <c r="I42" s="30"/>
    </row>
    <row r="43" spans="1:9" s="12" customFormat="1" ht="15.95" customHeight="1" x14ac:dyDescent="0.2">
      <c r="A43" s="14">
        <v>32</v>
      </c>
      <c r="B43" s="28" t="s">
        <v>114</v>
      </c>
      <c r="C43" s="47" t="s">
        <v>115</v>
      </c>
      <c r="D43" s="48" t="s">
        <v>116</v>
      </c>
      <c r="E43" s="14"/>
      <c r="F43" s="33" t="str">
        <f t="shared" si="4"/>
        <v>Kém</v>
      </c>
      <c r="G43" s="14"/>
      <c r="H43" s="33" t="str">
        <f t="shared" si="5"/>
        <v>Kém</v>
      </c>
      <c r="I43" s="15"/>
    </row>
    <row r="44" spans="1:9" s="12" customFormat="1" ht="15.95" customHeight="1" x14ac:dyDescent="0.2">
      <c r="A44" s="14">
        <v>33</v>
      </c>
      <c r="B44" s="28" t="s">
        <v>117</v>
      </c>
      <c r="C44" s="47" t="s">
        <v>118</v>
      </c>
      <c r="D44" s="48" t="s">
        <v>116</v>
      </c>
      <c r="E44" s="14"/>
      <c r="F44" s="33" t="str">
        <f t="shared" si="4"/>
        <v>Kém</v>
      </c>
      <c r="G44" s="14"/>
      <c r="H44" s="33" t="str">
        <f t="shared" si="5"/>
        <v>Kém</v>
      </c>
      <c r="I44" s="15"/>
    </row>
    <row r="45" spans="1:9" s="12" customFormat="1" ht="15.95" customHeight="1" x14ac:dyDescent="0.2">
      <c r="A45" s="14">
        <v>34</v>
      </c>
      <c r="B45" s="28" t="s">
        <v>119</v>
      </c>
      <c r="C45" s="47" t="s">
        <v>120</v>
      </c>
      <c r="D45" s="48" t="s">
        <v>121</v>
      </c>
      <c r="E45" s="14"/>
      <c r="F45" s="33" t="str">
        <f t="shared" si="4"/>
        <v>Kém</v>
      </c>
      <c r="G45" s="14"/>
      <c r="H45" s="33" t="str">
        <f t="shared" si="5"/>
        <v>Kém</v>
      </c>
      <c r="I45" s="15"/>
    </row>
    <row r="46" spans="1:9" s="12" customFormat="1" ht="15.95" customHeight="1" x14ac:dyDescent="0.2">
      <c r="A46" s="14">
        <v>35</v>
      </c>
      <c r="B46" s="28" t="s">
        <v>122</v>
      </c>
      <c r="C46" s="47" t="s">
        <v>123</v>
      </c>
      <c r="D46" s="48" t="s">
        <v>124</v>
      </c>
      <c r="E46" s="14"/>
      <c r="F46" s="33" t="str">
        <f t="shared" si="4"/>
        <v>Kém</v>
      </c>
      <c r="G46" s="14"/>
      <c r="H46" s="33" t="str">
        <f t="shared" si="5"/>
        <v>Kém</v>
      </c>
      <c r="I46" s="15"/>
    </row>
    <row r="47" spans="1:9" s="12" customFormat="1" ht="15.95" customHeight="1" x14ac:dyDescent="0.2">
      <c r="A47" s="14">
        <v>36</v>
      </c>
      <c r="B47" s="28" t="s">
        <v>125</v>
      </c>
      <c r="C47" s="47" t="s">
        <v>126</v>
      </c>
      <c r="D47" s="48" t="s">
        <v>127</v>
      </c>
      <c r="E47" s="14"/>
      <c r="F47" s="33" t="str">
        <f t="shared" si="4"/>
        <v>Kém</v>
      </c>
      <c r="G47" s="14"/>
      <c r="H47" s="33" t="str">
        <f t="shared" si="5"/>
        <v>Kém</v>
      </c>
      <c r="I47" s="15"/>
    </row>
    <row r="48" spans="1:9" s="12" customFormat="1" ht="15.95" customHeight="1" x14ac:dyDescent="0.2">
      <c r="A48" s="14">
        <v>37</v>
      </c>
      <c r="B48" s="28" t="s">
        <v>128</v>
      </c>
      <c r="C48" s="47" t="s">
        <v>129</v>
      </c>
      <c r="D48" s="48" t="s">
        <v>130</v>
      </c>
      <c r="E48" s="14"/>
      <c r="F48" s="33" t="str">
        <f t="shared" si="4"/>
        <v>Kém</v>
      </c>
      <c r="G48" s="14"/>
      <c r="H48" s="33" t="str">
        <f t="shared" si="5"/>
        <v>Kém</v>
      </c>
      <c r="I48" s="15"/>
    </row>
    <row r="49" spans="1:9" s="12" customFormat="1" ht="15.95" customHeight="1" x14ac:dyDescent="0.2">
      <c r="A49" s="14">
        <v>38</v>
      </c>
      <c r="B49" s="28" t="s">
        <v>131</v>
      </c>
      <c r="C49" s="47" t="s">
        <v>132</v>
      </c>
      <c r="D49" s="48" t="s">
        <v>133</v>
      </c>
      <c r="E49" s="14"/>
      <c r="F49" s="33" t="str">
        <f t="shared" si="4"/>
        <v>Kém</v>
      </c>
      <c r="G49" s="14"/>
      <c r="H49" s="33" t="str">
        <f t="shared" si="5"/>
        <v>Kém</v>
      </c>
      <c r="I49" s="15"/>
    </row>
    <row r="50" spans="1:9" s="12" customFormat="1" ht="15.95" customHeight="1" x14ac:dyDescent="0.2">
      <c r="A50" s="14">
        <v>39</v>
      </c>
      <c r="B50" s="28" t="s">
        <v>134</v>
      </c>
      <c r="C50" s="47" t="s">
        <v>135</v>
      </c>
      <c r="D50" s="48" t="s">
        <v>136</v>
      </c>
      <c r="E50" s="14"/>
      <c r="F50" s="33" t="str">
        <f t="shared" si="4"/>
        <v>Kém</v>
      </c>
      <c r="G50" s="14"/>
      <c r="H50" s="33" t="str">
        <f t="shared" si="5"/>
        <v>Kém</v>
      </c>
      <c r="I50" s="15"/>
    </row>
    <row r="51" spans="1:9" s="12" customFormat="1" ht="15.95" customHeight="1" x14ac:dyDescent="0.2">
      <c r="A51" s="14">
        <v>40</v>
      </c>
      <c r="B51" s="28" t="s">
        <v>137</v>
      </c>
      <c r="C51" s="47" t="s">
        <v>138</v>
      </c>
      <c r="D51" s="48" t="s">
        <v>136</v>
      </c>
      <c r="E51" s="14"/>
      <c r="F51" s="33" t="str">
        <f t="shared" si="4"/>
        <v>Kém</v>
      </c>
      <c r="G51" s="14"/>
      <c r="H51" s="33" t="str">
        <f t="shared" si="5"/>
        <v>Kém</v>
      </c>
      <c r="I51" s="30"/>
    </row>
    <row r="52" spans="1:9" s="12" customFormat="1" ht="15.95" customHeight="1" x14ac:dyDescent="0.2">
      <c r="A52" s="14">
        <v>41</v>
      </c>
      <c r="B52" s="28" t="s">
        <v>139</v>
      </c>
      <c r="C52" s="47" t="s">
        <v>80</v>
      </c>
      <c r="D52" s="48" t="s">
        <v>140</v>
      </c>
      <c r="E52" s="14"/>
      <c r="F52" s="33" t="str">
        <f t="shared" si="4"/>
        <v>Kém</v>
      </c>
      <c r="G52" s="14"/>
      <c r="H52" s="33" t="str">
        <f t="shared" si="5"/>
        <v>Kém</v>
      </c>
      <c r="I52" s="15"/>
    </row>
    <row r="53" spans="1:9" s="12" customFormat="1" ht="15.95" customHeight="1" x14ac:dyDescent="0.2">
      <c r="A53" s="14">
        <v>42</v>
      </c>
      <c r="B53" s="28" t="s">
        <v>141</v>
      </c>
      <c r="C53" s="47" t="s">
        <v>142</v>
      </c>
      <c r="D53" s="48" t="s">
        <v>143</v>
      </c>
      <c r="E53" s="14"/>
      <c r="F53" s="33" t="str">
        <f t="shared" si="4"/>
        <v>Kém</v>
      </c>
      <c r="G53" s="14"/>
      <c r="H53" s="33" t="str">
        <f t="shared" si="5"/>
        <v>Kém</v>
      </c>
      <c r="I53" s="15"/>
    </row>
    <row r="54" spans="1:9" s="12" customFormat="1" ht="15.95" customHeight="1" x14ac:dyDescent="0.2">
      <c r="A54" s="14">
        <v>43</v>
      </c>
      <c r="B54" s="28" t="s">
        <v>144</v>
      </c>
      <c r="C54" s="47" t="s">
        <v>145</v>
      </c>
      <c r="D54" s="48" t="s">
        <v>143</v>
      </c>
      <c r="E54" s="14"/>
      <c r="F54" s="33" t="str">
        <f t="shared" si="4"/>
        <v>Kém</v>
      </c>
      <c r="G54" s="14"/>
      <c r="H54" s="33" t="str">
        <f t="shared" si="5"/>
        <v>Kém</v>
      </c>
      <c r="I54" s="15"/>
    </row>
    <row r="55" spans="1:9" s="12" customFormat="1" ht="15.95" customHeight="1" x14ac:dyDescent="0.2">
      <c r="A55" s="14">
        <v>44</v>
      </c>
      <c r="B55" s="28" t="s">
        <v>146</v>
      </c>
      <c r="C55" s="47" t="s">
        <v>147</v>
      </c>
      <c r="D55" s="48" t="s">
        <v>143</v>
      </c>
      <c r="E55" s="14"/>
      <c r="F55" s="33" t="str">
        <f t="shared" si="4"/>
        <v>Kém</v>
      </c>
      <c r="G55" s="14"/>
      <c r="H55" s="33" t="str">
        <f t="shared" si="5"/>
        <v>Kém</v>
      </c>
      <c r="I55" s="15"/>
    </row>
    <row r="56" spans="1:9" s="12" customFormat="1" ht="15.95" customHeight="1" x14ac:dyDescent="0.2">
      <c r="A56" s="14">
        <v>45</v>
      </c>
      <c r="B56" s="28" t="s">
        <v>148</v>
      </c>
      <c r="C56" s="47" t="s">
        <v>149</v>
      </c>
      <c r="D56" s="48" t="s">
        <v>150</v>
      </c>
      <c r="E56" s="14"/>
      <c r="F56" s="33" t="str">
        <f t="shared" si="4"/>
        <v>Kém</v>
      </c>
      <c r="G56" s="14"/>
      <c r="H56" s="33" t="str">
        <f t="shared" si="5"/>
        <v>Kém</v>
      </c>
      <c r="I56" s="15"/>
    </row>
    <row r="57" spans="1:9" s="12" customFormat="1" ht="15.95" customHeight="1" x14ac:dyDescent="0.2">
      <c r="A57" s="14">
        <v>46</v>
      </c>
      <c r="B57" s="28" t="s">
        <v>151</v>
      </c>
      <c r="C57" s="47" t="s">
        <v>152</v>
      </c>
      <c r="D57" s="48" t="s">
        <v>153</v>
      </c>
      <c r="E57" s="14"/>
      <c r="F57" s="33" t="str">
        <f t="shared" si="4"/>
        <v>Kém</v>
      </c>
      <c r="G57" s="14"/>
      <c r="H57" s="33" t="str">
        <f t="shared" si="5"/>
        <v>Kém</v>
      </c>
      <c r="I57" s="15"/>
    </row>
    <row r="58" spans="1:9" s="12" customFormat="1" ht="15.95" customHeight="1" x14ac:dyDescent="0.2">
      <c r="A58" s="14">
        <v>47</v>
      </c>
      <c r="B58" s="28" t="s">
        <v>154</v>
      </c>
      <c r="C58" s="47" t="s">
        <v>155</v>
      </c>
      <c r="D58" s="48" t="s">
        <v>153</v>
      </c>
      <c r="E58" s="14"/>
      <c r="F58" s="33" t="str">
        <f t="shared" si="4"/>
        <v>Kém</v>
      </c>
      <c r="G58" s="14"/>
      <c r="H58" s="33" t="str">
        <f t="shared" si="5"/>
        <v>Kém</v>
      </c>
      <c r="I58" s="30"/>
    </row>
    <row r="59" spans="1:9" s="12" customFormat="1" ht="15.95" customHeight="1" x14ac:dyDescent="0.2">
      <c r="A59" s="14">
        <v>48</v>
      </c>
      <c r="B59" s="28" t="s">
        <v>156</v>
      </c>
      <c r="C59" s="47" t="s">
        <v>80</v>
      </c>
      <c r="D59" s="48" t="s">
        <v>153</v>
      </c>
      <c r="E59" s="14"/>
      <c r="F59" s="33" t="str">
        <f t="shared" si="4"/>
        <v>Kém</v>
      </c>
      <c r="G59" s="14"/>
      <c r="H59" s="33" t="str">
        <f t="shared" si="5"/>
        <v>Kém</v>
      </c>
      <c r="I59" s="15"/>
    </row>
    <row r="60" spans="1:9" s="12" customFormat="1" ht="15.95" customHeight="1" x14ac:dyDescent="0.2">
      <c r="A60" s="14">
        <v>49</v>
      </c>
      <c r="B60" s="28" t="s">
        <v>157</v>
      </c>
      <c r="C60" s="47" t="s">
        <v>158</v>
      </c>
      <c r="D60" s="48" t="s">
        <v>153</v>
      </c>
      <c r="E60" s="14"/>
      <c r="F60" s="33" t="str">
        <f>IF(AND(E60&gt;=90),"XS",IF(AND(E60&gt;=80),"Tốt",IF(AND(E60&gt;=70),"Khá",IF(AND(E60&gt;=60),"TBK",IF(AND(E60&gt;=50),"TB",IF(AND(E60&gt;=30),"Yếu",IF(AND(E60&gt;=0),"Kém"," ")))))))</f>
        <v>Kém</v>
      </c>
      <c r="G60" s="14"/>
      <c r="H60" s="33" t="str">
        <f>IF(AND(G60&gt;=90),"XS",IF(AND(G60&gt;=80),"Tốt",IF(AND(G60&gt;=70),"Khá",IF(AND(G60&gt;=60),"TBK",IF(AND(G60&gt;=50),"TB",IF(AND(G60&gt;=30),"Yếu",IF(AND(G60&gt;=0),"Kém"," ")))))))</f>
        <v>Kém</v>
      </c>
      <c r="I60" s="30"/>
    </row>
    <row r="61" spans="1:9" s="12" customFormat="1" ht="15.95" customHeight="1" x14ac:dyDescent="0.2">
      <c r="A61" s="14">
        <v>50</v>
      </c>
      <c r="B61" s="28" t="s">
        <v>159</v>
      </c>
      <c r="C61" s="47" t="s">
        <v>160</v>
      </c>
      <c r="D61" s="48" t="s">
        <v>161</v>
      </c>
      <c r="E61" s="14"/>
      <c r="F61" s="33" t="str">
        <f t="shared" ref="F61:F83" si="6">IF(AND(E61&gt;=90),"XS",IF(AND(E61&gt;=80),"Tốt",IF(AND(E61&gt;=70),"Khá",IF(AND(E61&gt;=60),"TBK",IF(AND(E61&gt;=50),"TB",IF(AND(E61&gt;=30),"Yếu",IF(AND(E61&gt;=0),"Kém"," ")))))))</f>
        <v>Kém</v>
      </c>
      <c r="G61" s="14"/>
      <c r="H61" s="33" t="str">
        <f t="shared" ref="H61:H83" si="7">IF(AND(G61&gt;=90),"XS",IF(AND(G61&gt;=80),"Tốt",IF(AND(G61&gt;=70),"Khá",IF(AND(G61&gt;=60),"TBK",IF(AND(G61&gt;=50),"TB",IF(AND(G61&gt;=30),"Yếu",IF(AND(G61&gt;=0),"Kém"," ")))))))</f>
        <v>Kém</v>
      </c>
      <c r="I61" s="30"/>
    </row>
    <row r="62" spans="1:9" s="12" customFormat="1" ht="15.95" customHeight="1" x14ac:dyDescent="0.2">
      <c r="A62" s="14">
        <v>51</v>
      </c>
      <c r="B62" s="28" t="s">
        <v>162</v>
      </c>
      <c r="C62" s="47" t="s">
        <v>163</v>
      </c>
      <c r="D62" s="48" t="s">
        <v>164</v>
      </c>
      <c r="E62" s="14"/>
      <c r="F62" s="33" t="str">
        <f t="shared" si="6"/>
        <v>Kém</v>
      </c>
      <c r="G62" s="14"/>
      <c r="H62" s="33" t="str">
        <f t="shared" si="7"/>
        <v>Kém</v>
      </c>
      <c r="I62" s="30"/>
    </row>
    <row r="63" spans="1:9" s="12" customFormat="1" ht="15.95" customHeight="1" x14ac:dyDescent="0.2">
      <c r="A63" s="14">
        <v>52</v>
      </c>
      <c r="B63" s="28" t="s">
        <v>165</v>
      </c>
      <c r="C63" s="47" t="s">
        <v>57</v>
      </c>
      <c r="D63" s="48" t="s">
        <v>166</v>
      </c>
      <c r="E63" s="14"/>
      <c r="F63" s="33" t="str">
        <f t="shared" si="6"/>
        <v>Kém</v>
      </c>
      <c r="G63" s="14"/>
      <c r="H63" s="33" t="str">
        <f t="shared" si="7"/>
        <v>Kém</v>
      </c>
      <c r="I63" s="15"/>
    </row>
    <row r="64" spans="1:9" s="12" customFormat="1" ht="15.95" customHeight="1" x14ac:dyDescent="0.2">
      <c r="A64" s="14">
        <v>53</v>
      </c>
      <c r="B64" s="28" t="s">
        <v>167</v>
      </c>
      <c r="C64" s="47" t="s">
        <v>168</v>
      </c>
      <c r="D64" s="48" t="s">
        <v>169</v>
      </c>
      <c r="E64" s="14"/>
      <c r="F64" s="33" t="str">
        <f t="shared" si="6"/>
        <v>Kém</v>
      </c>
      <c r="G64" s="14"/>
      <c r="H64" s="33" t="str">
        <f t="shared" si="7"/>
        <v>Kém</v>
      </c>
      <c r="I64" s="15"/>
    </row>
    <row r="65" spans="1:9" s="12" customFormat="1" ht="15.95" customHeight="1" x14ac:dyDescent="0.2">
      <c r="A65" s="14">
        <v>54</v>
      </c>
      <c r="B65" s="28" t="s">
        <v>170</v>
      </c>
      <c r="C65" s="47" t="s">
        <v>171</v>
      </c>
      <c r="D65" s="48" t="s">
        <v>172</v>
      </c>
      <c r="E65" s="14"/>
      <c r="F65" s="33" t="str">
        <f t="shared" si="6"/>
        <v>Kém</v>
      </c>
      <c r="G65" s="14"/>
      <c r="H65" s="33" t="str">
        <f t="shared" si="7"/>
        <v>Kém</v>
      </c>
      <c r="I65" s="15"/>
    </row>
    <row r="66" spans="1:9" s="12" customFormat="1" ht="15.95" customHeight="1" x14ac:dyDescent="0.2">
      <c r="A66" s="14">
        <v>55</v>
      </c>
      <c r="B66" s="28" t="s">
        <v>173</v>
      </c>
      <c r="C66" s="47" t="s">
        <v>174</v>
      </c>
      <c r="D66" s="48" t="s">
        <v>172</v>
      </c>
      <c r="E66" s="14"/>
      <c r="F66" s="33" t="str">
        <f t="shared" si="6"/>
        <v>Kém</v>
      </c>
      <c r="G66" s="14"/>
      <c r="H66" s="33" t="str">
        <f t="shared" si="7"/>
        <v>Kém</v>
      </c>
      <c r="I66" s="15"/>
    </row>
    <row r="67" spans="1:9" s="12" customFormat="1" ht="15.95" customHeight="1" x14ac:dyDescent="0.2">
      <c r="A67" s="14">
        <v>56</v>
      </c>
      <c r="B67" s="28" t="s">
        <v>175</v>
      </c>
      <c r="C67" s="47" t="s">
        <v>68</v>
      </c>
      <c r="D67" s="48" t="s">
        <v>176</v>
      </c>
      <c r="E67" s="14"/>
      <c r="F67" s="33" t="str">
        <f t="shared" si="6"/>
        <v>Kém</v>
      </c>
      <c r="G67" s="14"/>
      <c r="H67" s="33" t="str">
        <f t="shared" si="7"/>
        <v>Kém</v>
      </c>
      <c r="I67" s="15"/>
    </row>
    <row r="68" spans="1:9" s="12" customFormat="1" ht="15.95" customHeight="1" x14ac:dyDescent="0.2">
      <c r="A68" s="14">
        <v>57</v>
      </c>
      <c r="B68" s="28" t="s">
        <v>177</v>
      </c>
      <c r="C68" s="47" t="s">
        <v>99</v>
      </c>
      <c r="D68" s="48" t="s">
        <v>176</v>
      </c>
      <c r="E68" s="14"/>
      <c r="F68" s="33" t="str">
        <f t="shared" si="6"/>
        <v>Kém</v>
      </c>
      <c r="G68" s="14"/>
      <c r="H68" s="33" t="str">
        <f t="shared" si="7"/>
        <v>Kém</v>
      </c>
      <c r="I68" s="15"/>
    </row>
    <row r="69" spans="1:9" s="12" customFormat="1" ht="15.95" customHeight="1" x14ac:dyDescent="0.2">
      <c r="A69" s="14">
        <v>58</v>
      </c>
      <c r="B69" s="28" t="s">
        <v>178</v>
      </c>
      <c r="C69" s="47" t="s">
        <v>179</v>
      </c>
      <c r="D69" s="48" t="s">
        <v>176</v>
      </c>
      <c r="E69" s="14"/>
      <c r="F69" s="33" t="str">
        <f t="shared" si="6"/>
        <v>Kém</v>
      </c>
      <c r="G69" s="14"/>
      <c r="H69" s="33" t="str">
        <f t="shared" si="7"/>
        <v>Kém</v>
      </c>
      <c r="I69" s="15"/>
    </row>
    <row r="70" spans="1:9" s="12" customFormat="1" ht="15.95" customHeight="1" x14ac:dyDescent="0.2">
      <c r="A70" s="14">
        <v>59</v>
      </c>
      <c r="B70" s="28" t="s">
        <v>180</v>
      </c>
      <c r="C70" s="47" t="s">
        <v>181</v>
      </c>
      <c r="D70" s="48" t="s">
        <v>176</v>
      </c>
      <c r="E70" s="14"/>
      <c r="F70" s="33" t="str">
        <f t="shared" si="6"/>
        <v>Kém</v>
      </c>
      <c r="G70" s="14"/>
      <c r="H70" s="33" t="str">
        <f t="shared" si="7"/>
        <v>Kém</v>
      </c>
      <c r="I70" s="15"/>
    </row>
    <row r="71" spans="1:9" s="12" customFormat="1" ht="15.95" customHeight="1" x14ac:dyDescent="0.2">
      <c r="A71" s="14">
        <v>60</v>
      </c>
      <c r="B71" s="28" t="s">
        <v>182</v>
      </c>
      <c r="C71" s="47" t="s">
        <v>183</v>
      </c>
      <c r="D71" s="48" t="s">
        <v>184</v>
      </c>
      <c r="E71" s="14"/>
      <c r="F71" s="33" t="str">
        <f t="shared" si="6"/>
        <v>Kém</v>
      </c>
      <c r="G71" s="14"/>
      <c r="H71" s="33" t="str">
        <f t="shared" si="7"/>
        <v>Kém</v>
      </c>
      <c r="I71" s="30"/>
    </row>
    <row r="72" spans="1:9" s="12" customFormat="1" ht="15.95" customHeight="1" x14ac:dyDescent="0.2">
      <c r="A72" s="14">
        <v>61</v>
      </c>
      <c r="B72" s="28" t="s">
        <v>185</v>
      </c>
      <c r="C72" s="47" t="s">
        <v>186</v>
      </c>
      <c r="D72" s="48" t="s">
        <v>187</v>
      </c>
      <c r="E72" s="14"/>
      <c r="F72" s="33" t="str">
        <f t="shared" si="6"/>
        <v>Kém</v>
      </c>
      <c r="G72" s="14"/>
      <c r="H72" s="33" t="str">
        <f t="shared" si="7"/>
        <v>Kém</v>
      </c>
      <c r="I72" s="15"/>
    </row>
    <row r="73" spans="1:9" s="12" customFormat="1" ht="15.95" customHeight="1" x14ac:dyDescent="0.2">
      <c r="A73" s="14">
        <v>62</v>
      </c>
      <c r="B73" s="28" t="s">
        <v>188</v>
      </c>
      <c r="C73" s="47" t="s">
        <v>101</v>
      </c>
      <c r="D73" s="48" t="s">
        <v>189</v>
      </c>
      <c r="E73" s="14"/>
      <c r="F73" s="33" t="str">
        <f t="shared" si="6"/>
        <v>Kém</v>
      </c>
      <c r="G73" s="14"/>
      <c r="H73" s="33" t="str">
        <f t="shared" si="7"/>
        <v>Kém</v>
      </c>
      <c r="I73" s="15"/>
    </row>
    <row r="74" spans="1:9" s="12" customFormat="1" ht="15.95" customHeight="1" x14ac:dyDescent="0.2">
      <c r="A74" s="14">
        <v>63</v>
      </c>
      <c r="B74" s="28" t="s">
        <v>190</v>
      </c>
      <c r="C74" s="47" t="s">
        <v>191</v>
      </c>
      <c r="D74" s="48" t="s">
        <v>192</v>
      </c>
      <c r="E74" s="14"/>
      <c r="F74" s="33" t="str">
        <f t="shared" si="6"/>
        <v>Kém</v>
      </c>
      <c r="G74" s="14"/>
      <c r="H74" s="33" t="str">
        <f t="shared" si="7"/>
        <v>Kém</v>
      </c>
      <c r="I74" s="15"/>
    </row>
    <row r="75" spans="1:9" s="12" customFormat="1" ht="15.95" customHeight="1" x14ac:dyDescent="0.2">
      <c r="A75" s="14">
        <v>64</v>
      </c>
      <c r="B75" s="28" t="s">
        <v>193</v>
      </c>
      <c r="C75" s="47" t="s">
        <v>194</v>
      </c>
      <c r="D75" s="48" t="s">
        <v>195</v>
      </c>
      <c r="E75" s="14"/>
      <c r="F75" s="33" t="str">
        <f t="shared" si="6"/>
        <v>Kém</v>
      </c>
      <c r="G75" s="14"/>
      <c r="H75" s="33" t="str">
        <f t="shared" si="7"/>
        <v>Kém</v>
      </c>
      <c r="I75" s="15"/>
    </row>
    <row r="76" spans="1:9" s="12" customFormat="1" ht="15.95" customHeight="1" x14ac:dyDescent="0.2">
      <c r="A76" s="14">
        <v>65</v>
      </c>
      <c r="B76" s="28" t="s">
        <v>196</v>
      </c>
      <c r="C76" s="47" t="s">
        <v>197</v>
      </c>
      <c r="D76" s="48" t="s">
        <v>198</v>
      </c>
      <c r="E76" s="14"/>
      <c r="F76" s="33"/>
      <c r="G76" s="14"/>
      <c r="H76" s="33"/>
      <c r="I76" s="15"/>
    </row>
    <row r="77" spans="1:9" s="12" customFormat="1" ht="15.95" customHeight="1" x14ac:dyDescent="0.2">
      <c r="A77" s="14">
        <v>66</v>
      </c>
      <c r="B77" s="28" t="s">
        <v>199</v>
      </c>
      <c r="C77" s="47" t="s">
        <v>200</v>
      </c>
      <c r="D77" s="48" t="s">
        <v>201</v>
      </c>
      <c r="E77" s="14"/>
      <c r="F77" s="33"/>
      <c r="G77" s="14"/>
      <c r="H77" s="33"/>
      <c r="I77" s="15"/>
    </row>
    <row r="78" spans="1:9" s="12" customFormat="1" ht="15.95" customHeight="1" x14ac:dyDescent="0.2">
      <c r="A78" s="14">
        <v>67</v>
      </c>
      <c r="B78" s="28" t="s">
        <v>202</v>
      </c>
      <c r="C78" s="47" t="s">
        <v>203</v>
      </c>
      <c r="D78" s="48" t="s">
        <v>201</v>
      </c>
      <c r="E78" s="14"/>
      <c r="F78" s="33"/>
      <c r="G78" s="14"/>
      <c r="H78" s="33"/>
      <c r="I78" s="15"/>
    </row>
    <row r="79" spans="1:9" s="12" customFormat="1" ht="15.95" customHeight="1" x14ac:dyDescent="0.2">
      <c r="A79" s="14">
        <v>68</v>
      </c>
      <c r="B79" s="28" t="s">
        <v>204</v>
      </c>
      <c r="C79" s="47" t="s">
        <v>205</v>
      </c>
      <c r="D79" s="48" t="s">
        <v>206</v>
      </c>
      <c r="E79" s="14"/>
      <c r="F79" s="33"/>
      <c r="G79" s="14"/>
      <c r="H79" s="33"/>
      <c r="I79" s="15"/>
    </row>
    <row r="80" spans="1:9" s="12" customFormat="1" ht="15.95" customHeight="1" x14ac:dyDescent="0.2">
      <c r="A80" s="14">
        <v>69</v>
      </c>
      <c r="B80" s="28" t="s">
        <v>207</v>
      </c>
      <c r="C80" s="47" t="s">
        <v>99</v>
      </c>
      <c r="D80" s="48" t="s">
        <v>208</v>
      </c>
      <c r="E80" s="14"/>
      <c r="F80" s="33" t="str">
        <f t="shared" si="6"/>
        <v>Kém</v>
      </c>
      <c r="G80" s="14"/>
      <c r="H80" s="33" t="str">
        <f t="shared" si="7"/>
        <v>Kém</v>
      </c>
      <c r="I80" s="15"/>
    </row>
    <row r="81" spans="1:9" s="12" customFormat="1" ht="15.95" customHeight="1" x14ac:dyDescent="0.2">
      <c r="A81" s="14">
        <v>70</v>
      </c>
      <c r="B81" s="28" t="s">
        <v>209</v>
      </c>
      <c r="C81" s="47" t="s">
        <v>210</v>
      </c>
      <c r="D81" s="48" t="s">
        <v>211</v>
      </c>
      <c r="E81" s="14"/>
      <c r="F81" s="33" t="str">
        <f t="shared" si="6"/>
        <v>Kém</v>
      </c>
      <c r="G81" s="14"/>
      <c r="H81" s="33" t="str">
        <f t="shared" si="7"/>
        <v>Kém</v>
      </c>
      <c r="I81" s="15"/>
    </row>
    <row r="82" spans="1:9" s="12" customFormat="1" ht="15.95" customHeight="1" x14ac:dyDescent="0.2">
      <c r="A82" s="14">
        <v>71</v>
      </c>
      <c r="B82" s="28" t="s">
        <v>212</v>
      </c>
      <c r="C82" s="47" t="s">
        <v>213</v>
      </c>
      <c r="D82" s="48" t="s">
        <v>211</v>
      </c>
      <c r="E82" s="14"/>
      <c r="F82" s="33" t="str">
        <f t="shared" si="6"/>
        <v>Kém</v>
      </c>
      <c r="G82" s="14"/>
      <c r="H82" s="33" t="str">
        <f t="shared" si="7"/>
        <v>Kém</v>
      </c>
      <c r="I82" s="30"/>
    </row>
    <row r="83" spans="1:9" s="12" customFormat="1" ht="15.95" customHeight="1" x14ac:dyDescent="0.2">
      <c r="A83" s="14">
        <v>72</v>
      </c>
      <c r="B83" s="28" t="s">
        <v>214</v>
      </c>
      <c r="C83" s="47" t="s">
        <v>99</v>
      </c>
      <c r="D83" s="48" t="s">
        <v>211</v>
      </c>
      <c r="E83" s="14"/>
      <c r="F83" s="33" t="str">
        <f t="shared" si="6"/>
        <v>Kém</v>
      </c>
      <c r="G83" s="14"/>
      <c r="H83" s="33" t="str">
        <f t="shared" si="7"/>
        <v>Kém</v>
      </c>
      <c r="I83" s="15"/>
    </row>
    <row r="84" spans="1:9" ht="18" customHeight="1" x14ac:dyDescent="0.25">
      <c r="A84" s="22"/>
      <c r="B84" s="22"/>
      <c r="C84" s="83" t="s">
        <v>11</v>
      </c>
      <c r="D84" s="83"/>
      <c r="E84" s="83"/>
      <c r="F84" s="83"/>
      <c r="G84" s="83"/>
      <c r="H84" s="83"/>
      <c r="I84" s="83"/>
    </row>
    <row r="85" spans="1:9" ht="17.100000000000001" customHeight="1" x14ac:dyDescent="0.25">
      <c r="C85" s="84" t="s">
        <v>12</v>
      </c>
      <c r="D85" s="25"/>
      <c r="E85" s="86" t="s">
        <v>6</v>
      </c>
      <c r="F85" s="87"/>
      <c r="G85" s="86" t="s">
        <v>7</v>
      </c>
      <c r="H85" s="87"/>
      <c r="I85" s="88" t="s">
        <v>8</v>
      </c>
    </row>
    <row r="86" spans="1:9" s="12" customFormat="1" ht="17.100000000000001" customHeight="1" x14ac:dyDescent="0.2">
      <c r="C86" s="85"/>
      <c r="D86" s="20"/>
      <c r="E86" s="13" t="s">
        <v>13</v>
      </c>
      <c r="F86" s="16" t="s">
        <v>14</v>
      </c>
      <c r="G86" s="13" t="s">
        <v>13</v>
      </c>
      <c r="H86" s="16" t="s">
        <v>14</v>
      </c>
      <c r="I86" s="89"/>
    </row>
    <row r="87" spans="1:9" ht="17.100000000000001" customHeight="1" x14ac:dyDescent="0.25">
      <c r="C87" s="23" t="s">
        <v>15</v>
      </c>
      <c r="D87" s="11"/>
      <c r="E87" s="34">
        <f>COUNTIF(F12:F83,"Xuất sắc")</f>
        <v>0</v>
      </c>
      <c r="F87" s="35">
        <f>E87*100/A83</f>
        <v>0</v>
      </c>
      <c r="G87" s="34">
        <f>COUNTIF(H12:H83,"Xuất sắc")</f>
        <v>0</v>
      </c>
      <c r="H87" s="35">
        <f>G87*100/A83</f>
        <v>0</v>
      </c>
      <c r="I87" s="17"/>
    </row>
    <row r="88" spans="1:9" ht="17.100000000000001" customHeight="1" x14ac:dyDescent="0.25">
      <c r="C88" s="23" t="s">
        <v>16</v>
      </c>
      <c r="D88" s="11"/>
      <c r="E88" s="34">
        <f>COUNTIF(F12:F83,"Tốt")</f>
        <v>0</v>
      </c>
      <c r="F88" s="35">
        <f>E88*100/A83</f>
        <v>0</v>
      </c>
      <c r="G88" s="34">
        <f>COUNTIF(H12:H83,"Tốt")</f>
        <v>0</v>
      </c>
      <c r="H88" s="35">
        <f>G88*100/A83</f>
        <v>0</v>
      </c>
      <c r="I88" s="17"/>
    </row>
    <row r="89" spans="1:9" ht="17.100000000000001" customHeight="1" x14ac:dyDescent="0.25">
      <c r="C89" s="23" t="s">
        <v>17</v>
      </c>
      <c r="D89" s="11"/>
      <c r="E89" s="34">
        <f>COUNTIF(F12:F83,"Khá")</f>
        <v>0</v>
      </c>
      <c r="F89" s="35">
        <f>E89*100/A83</f>
        <v>0</v>
      </c>
      <c r="G89" s="34">
        <f>COUNTIF(H12:H83,"Khá")</f>
        <v>0</v>
      </c>
      <c r="H89" s="35">
        <f>G89*100/A83</f>
        <v>0</v>
      </c>
      <c r="I89" s="17"/>
    </row>
    <row r="90" spans="1:9" ht="17.100000000000001" customHeight="1" x14ac:dyDescent="0.25">
      <c r="C90" s="23" t="s">
        <v>18</v>
      </c>
      <c r="D90" s="11"/>
      <c r="E90" s="34">
        <f>COUNTIF(F12:F83,"TB")</f>
        <v>0</v>
      </c>
      <c r="F90" s="35">
        <f>E90*100/A83</f>
        <v>0</v>
      </c>
      <c r="G90" s="34">
        <f>COUNTIF(H12:H83,"TB")</f>
        <v>0</v>
      </c>
      <c r="H90" s="35">
        <f>G90*100/A83</f>
        <v>0</v>
      </c>
      <c r="I90" s="17"/>
    </row>
    <row r="91" spans="1:9" ht="17.100000000000001" customHeight="1" x14ac:dyDescent="0.25">
      <c r="C91" s="23" t="s">
        <v>19</v>
      </c>
      <c r="D91" s="11"/>
      <c r="E91" s="34">
        <f>COUNTIF(F12:F83,"Yếu")</f>
        <v>0</v>
      </c>
      <c r="F91" s="35">
        <f>E91*100/A83</f>
        <v>0</v>
      </c>
      <c r="G91" s="34">
        <f>COUNTIF(H12:H83,"Yếu")</f>
        <v>0</v>
      </c>
      <c r="H91" s="35">
        <f>G91*100/A83</f>
        <v>0</v>
      </c>
      <c r="I91" s="17"/>
    </row>
    <row r="92" spans="1:9" ht="17.100000000000001" customHeight="1" thickBot="1" x14ac:dyDescent="0.3">
      <c r="C92" s="24" t="s">
        <v>31</v>
      </c>
      <c r="D92" s="21"/>
      <c r="E92" s="36">
        <f>COUNTIF(F12:F83,"Kém")</f>
        <v>68</v>
      </c>
      <c r="F92" s="37">
        <f>E92*100/A83</f>
        <v>94.444444444444443</v>
      </c>
      <c r="G92" s="36">
        <f>COUNTIF(H12:H83,"Kém")</f>
        <v>68</v>
      </c>
      <c r="H92" s="37">
        <f>G92*100/A83</f>
        <v>94.444444444444443</v>
      </c>
      <c r="I92" s="18"/>
    </row>
    <row r="93" spans="1:9" ht="9.9499999999999993" customHeight="1" x14ac:dyDescent="0.25">
      <c r="C93" s="19"/>
      <c r="D93" s="19"/>
      <c r="F93" s="41"/>
    </row>
    <row r="94" spans="1:9" ht="17.100000000000001" customHeight="1" x14ac:dyDescent="0.25">
      <c r="E94" s="82" t="s">
        <v>26</v>
      </c>
      <c r="F94" s="82"/>
      <c r="G94" s="82"/>
      <c r="H94" s="82"/>
      <c r="I94" s="82"/>
    </row>
    <row r="95" spans="1:9" ht="17.100000000000001" customHeight="1" x14ac:dyDescent="0.25">
      <c r="A95" s="66" t="s">
        <v>7</v>
      </c>
      <c r="B95" s="66"/>
      <c r="C95" s="66"/>
      <c r="D95" s="66" t="s">
        <v>6</v>
      </c>
      <c r="E95" s="66"/>
      <c r="F95" s="66"/>
      <c r="G95" s="66"/>
      <c r="H95" s="66" t="s">
        <v>20</v>
      </c>
      <c r="I95" s="66"/>
    </row>
    <row r="96" spans="1:9" ht="17.100000000000001" customHeight="1" x14ac:dyDescent="0.25"/>
    <row r="97" spans="1:1" ht="17.100000000000001" customHeight="1" x14ac:dyDescent="0.25"/>
    <row r="98" spans="1:1" ht="17.100000000000001" customHeight="1" x14ac:dyDescent="0.25"/>
    <row r="99" spans="1:1" ht="17.100000000000001" customHeight="1" x14ac:dyDescent="0.25"/>
    <row r="100" spans="1:1" ht="17.100000000000001" customHeight="1" x14ac:dyDescent="0.25"/>
    <row r="101" spans="1:1" ht="18" customHeight="1" x14ac:dyDescent="0.25">
      <c r="A101" s="1">
        <v>1</v>
      </c>
    </row>
    <row r="102" spans="1:1" ht="18" customHeight="1" x14ac:dyDescent="0.25"/>
    <row r="103" spans="1:1" ht="18" customHeight="1" x14ac:dyDescent="0.25"/>
    <row r="104" spans="1:1" ht="18" customHeight="1" x14ac:dyDescent="0.25"/>
    <row r="105" spans="1:1" ht="18" customHeight="1" x14ac:dyDescent="0.25"/>
    <row r="106" spans="1:1" ht="18" customHeight="1" x14ac:dyDescent="0.25"/>
    <row r="107" spans="1:1" ht="18" customHeight="1" x14ac:dyDescent="0.25"/>
    <row r="108" spans="1:1" ht="18" customHeight="1" x14ac:dyDescent="0.25"/>
    <row r="109" spans="1:1" ht="18" customHeight="1" x14ac:dyDescent="0.25"/>
    <row r="110" spans="1:1" ht="18" customHeight="1" x14ac:dyDescent="0.25"/>
    <row r="111" spans="1:1" ht="18" customHeight="1" x14ac:dyDescent="0.25"/>
    <row r="112" spans="1:1" ht="18" customHeight="1" x14ac:dyDescent="0.25"/>
    <row r="113" ht="18" customHeight="1" x14ac:dyDescent="0.25"/>
    <row r="114" ht="18" customHeight="1" x14ac:dyDescent="0.25"/>
    <row r="115" ht="18" customHeight="1" x14ac:dyDescent="0.25"/>
    <row r="116" ht="18" customHeight="1" x14ac:dyDescent="0.25"/>
    <row r="117" ht="18" customHeight="1" x14ac:dyDescent="0.25"/>
    <row r="118" ht="18" customHeight="1" x14ac:dyDescent="0.25"/>
  </sheetData>
  <mergeCells count="24">
    <mergeCell ref="E94:I94"/>
    <mergeCell ref="A95:C95"/>
    <mergeCell ref="D95:G95"/>
    <mergeCell ref="H95:I95"/>
    <mergeCell ref="C84:I84"/>
    <mergeCell ref="C85:C86"/>
    <mergeCell ref="E85:F85"/>
    <mergeCell ref="G85:H85"/>
    <mergeCell ref="I85:I86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2:D2"/>
    <mergeCell ref="E2:I2"/>
    <mergeCell ref="A3:D3"/>
    <mergeCell ref="E3:I3"/>
  </mergeCells>
  <phoneticPr fontId="13" type="noConversion"/>
  <conditionalFormatting sqref="F60:F83 H60:H83">
    <cfRule type="cellIs" dxfId="31" priority="31" stopIfTrue="1" operator="equal">
      <formula>"SVG"</formula>
    </cfRule>
    <cfRule type="cellIs" dxfId="30" priority="32" stopIfTrue="1" operator="equal">
      <formula>"SVXS"</formula>
    </cfRule>
  </conditionalFormatting>
  <conditionalFormatting sqref="F40:F59 H40:H59">
    <cfRule type="cellIs" dxfId="29" priority="29" stopIfTrue="1" operator="equal">
      <formula>"SVG"</formula>
    </cfRule>
    <cfRule type="cellIs" dxfId="28" priority="30" stopIfTrue="1" operator="equal">
      <formula>"SVXS"</formula>
    </cfRule>
  </conditionalFormatting>
  <conditionalFormatting sqref="F20:F39 H20:H39">
    <cfRule type="cellIs" dxfId="27" priority="27" stopIfTrue="1" operator="equal">
      <formula>"SVG"</formula>
    </cfRule>
    <cfRule type="cellIs" dxfId="26" priority="28" stopIfTrue="1" operator="equal">
      <formula>"SVXS"</formula>
    </cfRule>
  </conditionalFormatting>
  <conditionalFormatting sqref="F12:F19 H12:H19">
    <cfRule type="cellIs" dxfId="25" priority="25" stopIfTrue="1" operator="equal">
      <formula>"SVG"</formula>
    </cfRule>
    <cfRule type="cellIs" dxfId="24" priority="26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5"/>
  <sheetViews>
    <sheetView tabSelected="1" view="pageBreakPreview" topLeftCell="A10" zoomScaleNormal="100" workbookViewId="0">
      <selection activeCell="F23" sqref="F2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5" width="9.6640625" style="1" customWidth="1"/>
    <col min="6" max="6" width="10.5" style="1" customWidth="1"/>
    <col min="7" max="7" width="9.6640625" style="1" customWidth="1"/>
    <col min="8" max="8" width="10.832031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450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72" t="s">
        <v>451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1" customHeight="1" x14ac:dyDescent="0.2">
      <c r="A12" s="14">
        <v>1</v>
      </c>
      <c r="B12" s="62" t="s">
        <v>215</v>
      </c>
      <c r="C12" s="63" t="s">
        <v>216</v>
      </c>
      <c r="D12" s="63" t="s">
        <v>217</v>
      </c>
      <c r="E12" s="14">
        <v>54</v>
      </c>
      <c r="F12" s="55" t="str">
        <f>IF(AND(E12&gt;89),"XS",IF(AND(E12&gt;79),"Tốt",IF(AND(E12&gt;69),"Khá",IF(AND(E12&gt;49),"TB","Yếu"))))</f>
        <v>TB</v>
      </c>
      <c r="G12" s="57">
        <f>E12</f>
        <v>54</v>
      </c>
      <c r="H12" s="55" t="str">
        <f>IF(AND(G12&gt;89),"XS",IF(AND(G12&gt;79),"Tốt",IF(AND(G12&gt;69),"Khá",IF(AND(G12&gt;49),"TB","Yếu "))))</f>
        <v>TB</v>
      </c>
      <c r="I12" s="15"/>
    </row>
    <row r="13" spans="1:20" s="12" customFormat="1" ht="21" customHeight="1" x14ac:dyDescent="0.2">
      <c r="A13" s="14">
        <v>2</v>
      </c>
      <c r="B13" s="62" t="s">
        <v>218</v>
      </c>
      <c r="C13" s="63" t="s">
        <v>219</v>
      </c>
      <c r="D13" s="63" t="s">
        <v>47</v>
      </c>
      <c r="E13" s="14">
        <v>57</v>
      </c>
      <c r="F13" s="55" t="str">
        <f t="shared" ref="F13:F53" si="0">IF(AND(E13&gt;89),"XS",IF(AND(E13&gt;79),"Tốt",IF(AND(E13&gt;69),"Khá",IF(AND(E13&gt;49),"TB","Yếu"))))</f>
        <v>TB</v>
      </c>
      <c r="G13" s="57">
        <f t="shared" ref="G13:G53" si="1">E13</f>
        <v>57</v>
      </c>
      <c r="H13" s="55" t="str">
        <f t="shared" ref="H13:H53" si="2">IF(AND(G13&gt;89),"XS",IF(AND(G13&gt;79),"Tốt",IF(AND(G13&gt;69),"Khá",IF(AND(G13&gt;49),"TB","Yếu "))))</f>
        <v>TB</v>
      </c>
      <c r="I13" s="15"/>
    </row>
    <row r="14" spans="1:20" s="12" customFormat="1" ht="21" customHeight="1" x14ac:dyDescent="0.2">
      <c r="A14" s="14">
        <v>3</v>
      </c>
      <c r="B14" s="62" t="s">
        <v>220</v>
      </c>
      <c r="C14" s="63" t="s">
        <v>221</v>
      </c>
      <c r="D14" s="63" t="s">
        <v>58</v>
      </c>
      <c r="E14" s="14">
        <v>72</v>
      </c>
      <c r="F14" s="55" t="str">
        <f t="shared" si="0"/>
        <v>Khá</v>
      </c>
      <c r="G14" s="57">
        <f t="shared" si="1"/>
        <v>72</v>
      </c>
      <c r="H14" s="55" t="str">
        <f t="shared" si="2"/>
        <v>Khá</v>
      </c>
      <c r="I14" s="15"/>
    </row>
    <row r="15" spans="1:20" s="12" customFormat="1" ht="21" customHeight="1" x14ac:dyDescent="0.2">
      <c r="A15" s="14">
        <v>4</v>
      </c>
      <c r="B15" s="62" t="s">
        <v>222</v>
      </c>
      <c r="C15" s="63" t="s">
        <v>223</v>
      </c>
      <c r="D15" s="63" t="s">
        <v>64</v>
      </c>
      <c r="E15" s="14">
        <v>60</v>
      </c>
      <c r="F15" s="55" t="str">
        <f t="shared" si="0"/>
        <v>TB</v>
      </c>
      <c r="G15" s="57">
        <f t="shared" si="1"/>
        <v>60</v>
      </c>
      <c r="H15" s="55" t="str">
        <f t="shared" si="2"/>
        <v>TB</v>
      </c>
      <c r="I15" s="15"/>
    </row>
    <row r="16" spans="1:20" s="12" customFormat="1" ht="21" customHeight="1" x14ac:dyDescent="0.2">
      <c r="A16" s="14">
        <v>5</v>
      </c>
      <c r="B16" s="62" t="s">
        <v>224</v>
      </c>
      <c r="C16" s="63" t="s">
        <v>225</v>
      </c>
      <c r="D16" s="63" t="s">
        <v>64</v>
      </c>
      <c r="E16" s="14">
        <v>63</v>
      </c>
      <c r="F16" s="55" t="str">
        <f t="shared" si="0"/>
        <v>TB</v>
      </c>
      <c r="G16" s="57">
        <f t="shared" si="1"/>
        <v>63</v>
      </c>
      <c r="H16" s="55" t="str">
        <f t="shared" si="2"/>
        <v>TB</v>
      </c>
      <c r="I16" s="15"/>
    </row>
    <row r="17" spans="1:9" s="12" customFormat="1" ht="21" customHeight="1" x14ac:dyDescent="0.2">
      <c r="A17" s="14">
        <v>6</v>
      </c>
      <c r="B17" s="62" t="s">
        <v>227</v>
      </c>
      <c r="C17" s="63" t="s">
        <v>228</v>
      </c>
      <c r="D17" s="63" t="s">
        <v>104</v>
      </c>
      <c r="E17" s="14">
        <v>71</v>
      </c>
      <c r="F17" s="55" t="str">
        <f t="shared" si="0"/>
        <v>Khá</v>
      </c>
      <c r="G17" s="57">
        <f t="shared" si="1"/>
        <v>71</v>
      </c>
      <c r="H17" s="55" t="str">
        <f t="shared" si="2"/>
        <v>Khá</v>
      </c>
      <c r="I17" s="15"/>
    </row>
    <row r="18" spans="1:9" s="12" customFormat="1" ht="21" customHeight="1" x14ac:dyDescent="0.2">
      <c r="A18" s="14">
        <v>7</v>
      </c>
      <c r="B18" s="62" t="s">
        <v>229</v>
      </c>
      <c r="C18" s="63" t="s">
        <v>230</v>
      </c>
      <c r="D18" s="63" t="s">
        <v>231</v>
      </c>
      <c r="E18" s="14">
        <v>60</v>
      </c>
      <c r="F18" s="55" t="str">
        <f t="shared" si="0"/>
        <v>TB</v>
      </c>
      <c r="G18" s="57">
        <f t="shared" si="1"/>
        <v>60</v>
      </c>
      <c r="H18" s="55" t="str">
        <f t="shared" si="2"/>
        <v>TB</v>
      </c>
      <c r="I18" s="61"/>
    </row>
    <row r="19" spans="1:9" s="12" customFormat="1" ht="21" customHeight="1" x14ac:dyDescent="0.2">
      <c r="A19" s="14">
        <v>8</v>
      </c>
      <c r="B19" s="62" t="s">
        <v>232</v>
      </c>
      <c r="C19" s="63" t="s">
        <v>233</v>
      </c>
      <c r="D19" s="63" t="s">
        <v>234</v>
      </c>
      <c r="E19" s="14">
        <v>55</v>
      </c>
      <c r="F19" s="55" t="str">
        <f t="shared" si="0"/>
        <v>TB</v>
      </c>
      <c r="G19" s="57">
        <f t="shared" si="1"/>
        <v>55</v>
      </c>
      <c r="H19" s="55" t="str">
        <f t="shared" si="2"/>
        <v>TB</v>
      </c>
      <c r="I19" s="15"/>
    </row>
    <row r="20" spans="1:9" s="12" customFormat="1" ht="21" customHeight="1" x14ac:dyDescent="0.2">
      <c r="A20" s="14">
        <v>9</v>
      </c>
      <c r="B20" s="62" t="s">
        <v>235</v>
      </c>
      <c r="C20" s="63" t="s">
        <v>236</v>
      </c>
      <c r="D20" s="63" t="s">
        <v>234</v>
      </c>
      <c r="E20" s="14">
        <v>70</v>
      </c>
      <c r="F20" s="55" t="str">
        <f t="shared" si="0"/>
        <v>Khá</v>
      </c>
      <c r="G20" s="57">
        <f t="shared" si="1"/>
        <v>70</v>
      </c>
      <c r="H20" s="55" t="str">
        <f t="shared" si="2"/>
        <v>Khá</v>
      </c>
      <c r="I20" s="15"/>
    </row>
    <row r="21" spans="1:9" s="12" customFormat="1" ht="21" customHeight="1" x14ac:dyDescent="0.2">
      <c r="A21" s="14">
        <v>10</v>
      </c>
      <c r="B21" s="62" t="s">
        <v>237</v>
      </c>
      <c r="C21" s="63" t="s">
        <v>238</v>
      </c>
      <c r="D21" s="63" t="s">
        <v>239</v>
      </c>
      <c r="E21" s="14">
        <v>76</v>
      </c>
      <c r="F21" s="55" t="str">
        <f t="shared" si="0"/>
        <v>Khá</v>
      </c>
      <c r="G21" s="57">
        <f t="shared" si="1"/>
        <v>76</v>
      </c>
      <c r="H21" s="55" t="str">
        <f t="shared" si="2"/>
        <v>Khá</v>
      </c>
      <c r="I21" s="15"/>
    </row>
    <row r="22" spans="1:9" s="12" customFormat="1" ht="21" customHeight="1" x14ac:dyDescent="0.2">
      <c r="A22" s="14">
        <v>11</v>
      </c>
      <c r="B22" s="62" t="s">
        <v>240</v>
      </c>
      <c r="C22" s="63" t="s">
        <v>241</v>
      </c>
      <c r="D22" s="63" t="s">
        <v>242</v>
      </c>
      <c r="E22" s="14">
        <v>59</v>
      </c>
      <c r="F22" s="55" t="str">
        <f t="shared" si="0"/>
        <v>TB</v>
      </c>
      <c r="G22" s="57">
        <f t="shared" si="1"/>
        <v>59</v>
      </c>
      <c r="H22" s="55" t="str">
        <f t="shared" si="2"/>
        <v>TB</v>
      </c>
      <c r="I22" s="15"/>
    </row>
    <row r="23" spans="1:9" s="12" customFormat="1" ht="21" customHeight="1" x14ac:dyDescent="0.2">
      <c r="A23" s="14">
        <v>12</v>
      </c>
      <c r="B23" s="62" t="s">
        <v>243</v>
      </c>
      <c r="C23" s="63" t="s">
        <v>83</v>
      </c>
      <c r="D23" s="63" t="s">
        <v>113</v>
      </c>
      <c r="E23" s="14">
        <v>70</v>
      </c>
      <c r="F23" s="55" t="str">
        <f t="shared" si="0"/>
        <v>Khá</v>
      </c>
      <c r="G23" s="57">
        <f t="shared" si="1"/>
        <v>70</v>
      </c>
      <c r="H23" s="55" t="str">
        <f t="shared" si="2"/>
        <v>Khá</v>
      </c>
      <c r="I23" s="61"/>
    </row>
    <row r="24" spans="1:9" s="12" customFormat="1" ht="21" customHeight="1" x14ac:dyDescent="0.2">
      <c r="A24" s="14">
        <v>13</v>
      </c>
      <c r="B24" s="62" t="s">
        <v>244</v>
      </c>
      <c r="C24" s="63" t="s">
        <v>245</v>
      </c>
      <c r="D24" s="63" t="s">
        <v>116</v>
      </c>
      <c r="E24" s="14">
        <v>79</v>
      </c>
      <c r="F24" s="55" t="str">
        <f t="shared" si="0"/>
        <v>Khá</v>
      </c>
      <c r="G24" s="57">
        <f t="shared" si="1"/>
        <v>79</v>
      </c>
      <c r="H24" s="55" t="str">
        <f t="shared" si="2"/>
        <v>Khá</v>
      </c>
      <c r="I24" s="15"/>
    </row>
    <row r="25" spans="1:9" s="12" customFormat="1" ht="21" customHeight="1" x14ac:dyDescent="0.2">
      <c r="A25" s="14">
        <v>14</v>
      </c>
      <c r="B25" s="62" t="s">
        <v>246</v>
      </c>
      <c r="C25" s="63" t="s">
        <v>247</v>
      </c>
      <c r="D25" s="63" t="s">
        <v>248</v>
      </c>
      <c r="E25" s="14">
        <v>73</v>
      </c>
      <c r="F25" s="55" t="str">
        <f t="shared" si="0"/>
        <v>Khá</v>
      </c>
      <c r="G25" s="57">
        <f t="shared" si="1"/>
        <v>73</v>
      </c>
      <c r="H25" s="55" t="str">
        <f t="shared" si="2"/>
        <v>Khá</v>
      </c>
      <c r="I25" s="61"/>
    </row>
    <row r="26" spans="1:9" s="12" customFormat="1" ht="21" customHeight="1" x14ac:dyDescent="0.2">
      <c r="A26" s="14">
        <v>15</v>
      </c>
      <c r="B26" s="62" t="s">
        <v>249</v>
      </c>
      <c r="C26" s="63" t="s">
        <v>250</v>
      </c>
      <c r="D26" s="63" t="s">
        <v>251</v>
      </c>
      <c r="E26" s="14">
        <v>73</v>
      </c>
      <c r="F26" s="55" t="str">
        <f t="shared" si="0"/>
        <v>Khá</v>
      </c>
      <c r="G26" s="57">
        <f t="shared" si="1"/>
        <v>73</v>
      </c>
      <c r="H26" s="55" t="str">
        <f t="shared" si="2"/>
        <v>Khá</v>
      </c>
      <c r="I26" s="15"/>
    </row>
    <row r="27" spans="1:9" s="12" customFormat="1" ht="21" customHeight="1" x14ac:dyDescent="0.2">
      <c r="A27" s="14">
        <v>16</v>
      </c>
      <c r="B27" s="62" t="s">
        <v>252</v>
      </c>
      <c r="C27" s="63" t="s">
        <v>99</v>
      </c>
      <c r="D27" s="63" t="s">
        <v>253</v>
      </c>
      <c r="E27" s="14">
        <v>61</v>
      </c>
      <c r="F27" s="55" t="str">
        <f t="shared" si="0"/>
        <v>TB</v>
      </c>
      <c r="G27" s="57">
        <f t="shared" si="1"/>
        <v>61</v>
      </c>
      <c r="H27" s="55" t="str">
        <f t="shared" si="2"/>
        <v>TB</v>
      </c>
      <c r="I27" s="15"/>
    </row>
    <row r="28" spans="1:9" s="12" customFormat="1" ht="21" customHeight="1" x14ac:dyDescent="0.2">
      <c r="A28" s="14">
        <v>17</v>
      </c>
      <c r="B28" s="62" t="s">
        <v>254</v>
      </c>
      <c r="C28" s="63" t="s">
        <v>236</v>
      </c>
      <c r="D28" s="63" t="s">
        <v>124</v>
      </c>
      <c r="E28" s="14">
        <v>60</v>
      </c>
      <c r="F28" s="55" t="str">
        <f t="shared" si="0"/>
        <v>TB</v>
      </c>
      <c r="G28" s="57">
        <f t="shared" si="1"/>
        <v>60</v>
      </c>
      <c r="H28" s="55" t="str">
        <f t="shared" si="2"/>
        <v>TB</v>
      </c>
      <c r="I28" s="61"/>
    </row>
    <row r="29" spans="1:9" s="12" customFormat="1" ht="21" customHeight="1" x14ac:dyDescent="0.2">
      <c r="A29" s="14">
        <v>18</v>
      </c>
      <c r="B29" s="62" t="s">
        <v>255</v>
      </c>
      <c r="C29" s="63" t="s">
        <v>256</v>
      </c>
      <c r="D29" s="63" t="s">
        <v>257</v>
      </c>
      <c r="E29" s="14">
        <v>62</v>
      </c>
      <c r="F29" s="55" t="str">
        <f t="shared" si="0"/>
        <v>TB</v>
      </c>
      <c r="G29" s="57">
        <f t="shared" si="1"/>
        <v>62</v>
      </c>
      <c r="H29" s="55" t="str">
        <f t="shared" si="2"/>
        <v>TB</v>
      </c>
      <c r="I29" s="61"/>
    </row>
    <row r="30" spans="1:9" s="12" customFormat="1" ht="21" customHeight="1" x14ac:dyDescent="0.2">
      <c r="A30" s="14">
        <v>19</v>
      </c>
      <c r="B30" s="62" t="s">
        <v>258</v>
      </c>
      <c r="C30" s="63" t="s">
        <v>83</v>
      </c>
      <c r="D30" s="63" t="s">
        <v>257</v>
      </c>
      <c r="E30" s="14">
        <v>71</v>
      </c>
      <c r="F30" s="55" t="str">
        <f t="shared" si="0"/>
        <v>Khá</v>
      </c>
      <c r="G30" s="57">
        <f t="shared" si="1"/>
        <v>71</v>
      </c>
      <c r="H30" s="55" t="str">
        <f t="shared" si="2"/>
        <v>Khá</v>
      </c>
      <c r="I30" s="15"/>
    </row>
    <row r="31" spans="1:9" s="12" customFormat="1" ht="21" customHeight="1" x14ac:dyDescent="0.2">
      <c r="A31" s="14">
        <v>20</v>
      </c>
      <c r="B31" s="62" t="s">
        <v>259</v>
      </c>
      <c r="C31" s="63" t="s">
        <v>260</v>
      </c>
      <c r="D31" s="63" t="s">
        <v>136</v>
      </c>
      <c r="E31" s="14">
        <v>68</v>
      </c>
      <c r="F31" s="55" t="str">
        <f t="shared" si="0"/>
        <v>TB</v>
      </c>
      <c r="G31" s="57">
        <f t="shared" si="1"/>
        <v>68</v>
      </c>
      <c r="H31" s="55" t="str">
        <f t="shared" si="2"/>
        <v>TB</v>
      </c>
      <c r="I31" s="15"/>
    </row>
    <row r="32" spans="1:9" s="12" customFormat="1" ht="21" customHeight="1" x14ac:dyDescent="0.2">
      <c r="A32" s="14">
        <v>21</v>
      </c>
      <c r="B32" s="62" t="s">
        <v>261</v>
      </c>
      <c r="C32" s="63" t="s">
        <v>262</v>
      </c>
      <c r="D32" s="63" t="s">
        <v>136</v>
      </c>
      <c r="E32" s="14">
        <v>65</v>
      </c>
      <c r="F32" s="55" t="str">
        <f t="shared" si="0"/>
        <v>TB</v>
      </c>
      <c r="G32" s="57">
        <f t="shared" si="1"/>
        <v>65</v>
      </c>
      <c r="H32" s="55" t="str">
        <f t="shared" si="2"/>
        <v>TB</v>
      </c>
      <c r="I32" s="15"/>
    </row>
    <row r="33" spans="1:9" s="12" customFormat="1" ht="21" customHeight="1" x14ac:dyDescent="0.2">
      <c r="A33" s="14">
        <v>22</v>
      </c>
      <c r="B33" s="62" t="s">
        <v>263</v>
      </c>
      <c r="C33" s="63" t="s">
        <v>264</v>
      </c>
      <c r="D33" s="63" t="s">
        <v>143</v>
      </c>
      <c r="E33" s="14">
        <v>56</v>
      </c>
      <c r="F33" s="55" t="str">
        <f t="shared" si="0"/>
        <v>TB</v>
      </c>
      <c r="G33" s="57">
        <f t="shared" si="1"/>
        <v>56</v>
      </c>
      <c r="H33" s="55" t="str">
        <f t="shared" si="2"/>
        <v>TB</v>
      </c>
      <c r="I33" s="15"/>
    </row>
    <row r="34" spans="1:9" s="12" customFormat="1" ht="21" customHeight="1" x14ac:dyDescent="0.2">
      <c r="A34" s="14">
        <v>23</v>
      </c>
      <c r="B34" s="62" t="s">
        <v>265</v>
      </c>
      <c r="C34" s="63" t="s">
        <v>266</v>
      </c>
      <c r="D34" s="63" t="s">
        <v>150</v>
      </c>
      <c r="E34" s="14">
        <v>64</v>
      </c>
      <c r="F34" s="55" t="str">
        <f t="shared" si="0"/>
        <v>TB</v>
      </c>
      <c r="G34" s="57">
        <f t="shared" si="1"/>
        <v>64</v>
      </c>
      <c r="H34" s="55" t="str">
        <f t="shared" si="2"/>
        <v>TB</v>
      </c>
      <c r="I34" s="14"/>
    </row>
    <row r="35" spans="1:9" s="12" customFormat="1" ht="21" customHeight="1" x14ac:dyDescent="0.2">
      <c r="A35" s="14">
        <v>24</v>
      </c>
      <c r="B35" s="62" t="s">
        <v>267</v>
      </c>
      <c r="C35" s="63" t="s">
        <v>268</v>
      </c>
      <c r="D35" s="63" t="s">
        <v>153</v>
      </c>
      <c r="E35" s="14">
        <v>61</v>
      </c>
      <c r="F35" s="55" t="str">
        <f t="shared" si="0"/>
        <v>TB</v>
      </c>
      <c r="G35" s="57">
        <f t="shared" si="1"/>
        <v>61</v>
      </c>
      <c r="H35" s="55" t="str">
        <f t="shared" si="2"/>
        <v>TB</v>
      </c>
      <c r="I35" s="15"/>
    </row>
    <row r="36" spans="1:9" s="12" customFormat="1" ht="21" customHeight="1" x14ac:dyDescent="0.2">
      <c r="A36" s="14">
        <v>25</v>
      </c>
      <c r="B36" s="62" t="s">
        <v>269</v>
      </c>
      <c r="C36" s="63" t="s">
        <v>270</v>
      </c>
      <c r="D36" s="63" t="s">
        <v>164</v>
      </c>
      <c r="E36" s="14">
        <v>61</v>
      </c>
      <c r="F36" s="55" t="str">
        <f t="shared" si="0"/>
        <v>TB</v>
      </c>
      <c r="G36" s="57">
        <f t="shared" si="1"/>
        <v>61</v>
      </c>
      <c r="H36" s="55" t="str">
        <f t="shared" si="2"/>
        <v>TB</v>
      </c>
      <c r="I36" s="15"/>
    </row>
    <row r="37" spans="1:9" s="12" customFormat="1" ht="21" customHeight="1" x14ac:dyDescent="0.2">
      <c r="A37" s="14">
        <v>26</v>
      </c>
      <c r="B37" s="62" t="s">
        <v>271</v>
      </c>
      <c r="C37" s="63" t="s">
        <v>272</v>
      </c>
      <c r="D37" s="63" t="s">
        <v>273</v>
      </c>
      <c r="E37" s="14">
        <v>59</v>
      </c>
      <c r="F37" s="55" t="str">
        <f t="shared" si="0"/>
        <v>TB</v>
      </c>
      <c r="G37" s="57">
        <f t="shared" si="1"/>
        <v>59</v>
      </c>
      <c r="H37" s="55" t="str">
        <f t="shared" si="2"/>
        <v>TB</v>
      </c>
      <c r="I37" s="15"/>
    </row>
    <row r="38" spans="1:9" s="12" customFormat="1" ht="21" customHeight="1" x14ac:dyDescent="0.2">
      <c r="A38" s="14">
        <v>27</v>
      </c>
      <c r="B38" s="62" t="s">
        <v>274</v>
      </c>
      <c r="C38" s="63" t="s">
        <v>275</v>
      </c>
      <c r="D38" s="63" t="s">
        <v>276</v>
      </c>
      <c r="E38" s="14">
        <v>67</v>
      </c>
      <c r="F38" s="55" t="str">
        <f t="shared" si="0"/>
        <v>TB</v>
      </c>
      <c r="G38" s="57">
        <f t="shared" si="1"/>
        <v>67</v>
      </c>
      <c r="H38" s="55" t="str">
        <f t="shared" si="2"/>
        <v>TB</v>
      </c>
      <c r="I38" s="15"/>
    </row>
    <row r="39" spans="1:9" s="12" customFormat="1" ht="21" customHeight="1" x14ac:dyDescent="0.2">
      <c r="A39" s="14">
        <v>28</v>
      </c>
      <c r="B39" s="62" t="s">
        <v>278</v>
      </c>
      <c r="C39" s="63" t="s">
        <v>99</v>
      </c>
      <c r="D39" s="63" t="s">
        <v>277</v>
      </c>
      <c r="E39" s="14">
        <v>61</v>
      </c>
      <c r="F39" s="55" t="str">
        <f t="shared" si="0"/>
        <v>TB</v>
      </c>
      <c r="G39" s="57">
        <f t="shared" si="1"/>
        <v>61</v>
      </c>
      <c r="H39" s="55" t="str">
        <f t="shared" si="2"/>
        <v>TB</v>
      </c>
      <c r="I39" s="61"/>
    </row>
    <row r="40" spans="1:9" s="12" customFormat="1" ht="21" customHeight="1" x14ac:dyDescent="0.2">
      <c r="A40" s="14">
        <v>29</v>
      </c>
      <c r="B40" s="62" t="s">
        <v>279</v>
      </c>
      <c r="C40" s="63" t="s">
        <v>280</v>
      </c>
      <c r="D40" s="63" t="s">
        <v>277</v>
      </c>
      <c r="E40" s="14">
        <v>49</v>
      </c>
      <c r="F40" s="55" t="str">
        <f t="shared" si="0"/>
        <v>Yếu</v>
      </c>
      <c r="G40" s="57">
        <f t="shared" si="1"/>
        <v>49</v>
      </c>
      <c r="H40" s="55" t="str">
        <f t="shared" si="2"/>
        <v xml:space="preserve">Yếu </v>
      </c>
      <c r="I40" s="15"/>
    </row>
    <row r="41" spans="1:9" s="12" customFormat="1" ht="21" customHeight="1" x14ac:dyDescent="0.2">
      <c r="A41" s="14">
        <v>30</v>
      </c>
      <c r="B41" s="62" t="s">
        <v>281</v>
      </c>
      <c r="C41" s="63" t="s">
        <v>80</v>
      </c>
      <c r="D41" s="63" t="s">
        <v>184</v>
      </c>
      <c r="E41" s="14">
        <v>63</v>
      </c>
      <c r="F41" s="55" t="str">
        <f t="shared" si="0"/>
        <v>TB</v>
      </c>
      <c r="G41" s="57">
        <f t="shared" si="1"/>
        <v>63</v>
      </c>
      <c r="H41" s="55" t="str">
        <f t="shared" si="2"/>
        <v>TB</v>
      </c>
      <c r="I41" s="15"/>
    </row>
    <row r="42" spans="1:9" s="12" customFormat="1" ht="21" customHeight="1" x14ac:dyDescent="0.2">
      <c r="A42" s="14">
        <v>31</v>
      </c>
      <c r="B42" s="62" t="s">
        <v>282</v>
      </c>
      <c r="C42" s="63" t="s">
        <v>283</v>
      </c>
      <c r="D42" s="63" t="s">
        <v>184</v>
      </c>
      <c r="E42" s="14">
        <v>61</v>
      </c>
      <c r="F42" s="55" t="str">
        <f t="shared" si="0"/>
        <v>TB</v>
      </c>
      <c r="G42" s="57">
        <f t="shared" si="1"/>
        <v>61</v>
      </c>
      <c r="H42" s="55" t="str">
        <f t="shared" si="2"/>
        <v>TB</v>
      </c>
      <c r="I42" s="15"/>
    </row>
    <row r="43" spans="1:9" s="12" customFormat="1" ht="21" customHeight="1" x14ac:dyDescent="0.2">
      <c r="A43" s="14">
        <v>32</v>
      </c>
      <c r="B43" s="62" t="s">
        <v>284</v>
      </c>
      <c r="C43" s="63" t="s">
        <v>285</v>
      </c>
      <c r="D43" s="63" t="s">
        <v>286</v>
      </c>
      <c r="E43" s="14">
        <v>62</v>
      </c>
      <c r="F43" s="55" t="str">
        <f t="shared" si="0"/>
        <v>TB</v>
      </c>
      <c r="G43" s="57">
        <f t="shared" si="1"/>
        <v>62</v>
      </c>
      <c r="H43" s="55" t="str">
        <f t="shared" si="2"/>
        <v>TB</v>
      </c>
      <c r="I43" s="15"/>
    </row>
    <row r="44" spans="1:9" s="12" customFormat="1" ht="21" customHeight="1" x14ac:dyDescent="0.2">
      <c r="A44" s="14">
        <v>33</v>
      </c>
      <c r="B44" s="62" t="s">
        <v>287</v>
      </c>
      <c r="C44" s="63" t="s">
        <v>288</v>
      </c>
      <c r="D44" s="63" t="s">
        <v>289</v>
      </c>
      <c r="E44" s="14">
        <v>63</v>
      </c>
      <c r="F44" s="55" t="str">
        <f t="shared" si="0"/>
        <v>TB</v>
      </c>
      <c r="G44" s="57">
        <f t="shared" si="1"/>
        <v>63</v>
      </c>
      <c r="H44" s="55" t="str">
        <f t="shared" si="2"/>
        <v>TB</v>
      </c>
      <c r="I44" s="61"/>
    </row>
    <row r="45" spans="1:9" s="12" customFormat="1" ht="21" customHeight="1" x14ac:dyDescent="0.2">
      <c r="A45" s="14">
        <v>34</v>
      </c>
      <c r="B45" s="62" t="s">
        <v>290</v>
      </c>
      <c r="C45" s="63" t="s">
        <v>291</v>
      </c>
      <c r="D45" s="63" t="s">
        <v>292</v>
      </c>
      <c r="E45" s="14">
        <v>71</v>
      </c>
      <c r="F45" s="55" t="str">
        <f t="shared" si="0"/>
        <v>Khá</v>
      </c>
      <c r="G45" s="57">
        <f t="shared" si="1"/>
        <v>71</v>
      </c>
      <c r="H45" s="55" t="str">
        <f t="shared" si="2"/>
        <v>Khá</v>
      </c>
      <c r="I45" s="15"/>
    </row>
    <row r="46" spans="1:9" s="12" customFormat="1" ht="21" customHeight="1" x14ac:dyDescent="0.2">
      <c r="A46" s="14">
        <v>35</v>
      </c>
      <c r="B46" s="62" t="s">
        <v>293</v>
      </c>
      <c r="C46" s="63" t="s">
        <v>294</v>
      </c>
      <c r="D46" s="63" t="s">
        <v>195</v>
      </c>
      <c r="E46" s="14">
        <v>65</v>
      </c>
      <c r="F46" s="55" t="str">
        <f t="shared" si="0"/>
        <v>TB</v>
      </c>
      <c r="G46" s="57">
        <f t="shared" si="1"/>
        <v>65</v>
      </c>
      <c r="H46" s="55" t="str">
        <f t="shared" si="2"/>
        <v>TB</v>
      </c>
      <c r="I46" s="61"/>
    </row>
    <row r="47" spans="1:9" s="12" customFormat="1" ht="21" customHeight="1" x14ac:dyDescent="0.2">
      <c r="A47" s="14">
        <v>36</v>
      </c>
      <c r="B47" s="62" t="s">
        <v>295</v>
      </c>
      <c r="C47" s="63" t="s">
        <v>83</v>
      </c>
      <c r="D47" s="63" t="s">
        <v>296</v>
      </c>
      <c r="E47" s="14">
        <v>77</v>
      </c>
      <c r="F47" s="55" t="str">
        <f t="shared" si="0"/>
        <v>Khá</v>
      </c>
      <c r="G47" s="57">
        <f t="shared" si="1"/>
        <v>77</v>
      </c>
      <c r="H47" s="55" t="str">
        <f t="shared" si="2"/>
        <v>Khá</v>
      </c>
      <c r="I47" s="15"/>
    </row>
    <row r="48" spans="1:9" s="12" customFormat="1" ht="21" customHeight="1" x14ac:dyDescent="0.2">
      <c r="A48" s="14">
        <v>37</v>
      </c>
      <c r="B48" s="62" t="s">
        <v>297</v>
      </c>
      <c r="C48" s="63" t="s">
        <v>298</v>
      </c>
      <c r="D48" s="63" t="s">
        <v>299</v>
      </c>
      <c r="E48" s="14">
        <v>64</v>
      </c>
      <c r="F48" s="55" t="str">
        <f t="shared" si="0"/>
        <v>TB</v>
      </c>
      <c r="G48" s="57">
        <f t="shared" si="1"/>
        <v>64</v>
      </c>
      <c r="H48" s="55" t="str">
        <f t="shared" si="2"/>
        <v>TB</v>
      </c>
      <c r="I48" s="15"/>
    </row>
    <row r="49" spans="1:9" s="12" customFormat="1" ht="21" customHeight="1" x14ac:dyDescent="0.2">
      <c r="A49" s="14">
        <v>38</v>
      </c>
      <c r="B49" s="62" t="s">
        <v>300</v>
      </c>
      <c r="C49" s="63" t="s">
        <v>191</v>
      </c>
      <c r="D49" s="63" t="s">
        <v>301</v>
      </c>
      <c r="E49" s="14">
        <v>62</v>
      </c>
      <c r="F49" s="55" t="str">
        <f t="shared" si="0"/>
        <v>TB</v>
      </c>
      <c r="G49" s="57">
        <f t="shared" si="1"/>
        <v>62</v>
      </c>
      <c r="H49" s="55" t="str">
        <f t="shared" si="2"/>
        <v>TB</v>
      </c>
      <c r="I49" s="61"/>
    </row>
    <row r="50" spans="1:9" s="12" customFormat="1" ht="21" customHeight="1" x14ac:dyDescent="0.2">
      <c r="A50" s="14">
        <v>39</v>
      </c>
      <c r="B50" s="62" t="s">
        <v>302</v>
      </c>
      <c r="C50" s="63" t="s">
        <v>303</v>
      </c>
      <c r="D50" s="63" t="s">
        <v>304</v>
      </c>
      <c r="E50" s="14">
        <v>64</v>
      </c>
      <c r="F50" s="55" t="str">
        <f t="shared" si="0"/>
        <v>TB</v>
      </c>
      <c r="G50" s="57">
        <f t="shared" si="1"/>
        <v>64</v>
      </c>
      <c r="H50" s="55" t="str">
        <f t="shared" si="2"/>
        <v>TB</v>
      </c>
      <c r="I50" s="61"/>
    </row>
    <row r="51" spans="1:9" s="12" customFormat="1" ht="21" customHeight="1" x14ac:dyDescent="0.2">
      <c r="A51" s="14">
        <v>40</v>
      </c>
      <c r="B51" s="62" t="s">
        <v>305</v>
      </c>
      <c r="C51" s="63" t="s">
        <v>306</v>
      </c>
      <c r="D51" s="63" t="s">
        <v>304</v>
      </c>
      <c r="E51" s="14">
        <v>59</v>
      </c>
      <c r="F51" s="55" t="str">
        <f t="shared" si="0"/>
        <v>TB</v>
      </c>
      <c r="G51" s="57">
        <f t="shared" si="1"/>
        <v>59</v>
      </c>
      <c r="H51" s="55" t="str">
        <f t="shared" si="2"/>
        <v>TB</v>
      </c>
      <c r="I51" s="15"/>
    </row>
    <row r="52" spans="1:9" s="12" customFormat="1" ht="21" customHeight="1" x14ac:dyDescent="0.2">
      <c r="A52" s="14">
        <v>41</v>
      </c>
      <c r="B52" s="62" t="s">
        <v>307</v>
      </c>
      <c r="C52" s="63" t="s">
        <v>308</v>
      </c>
      <c r="D52" s="63" t="s">
        <v>206</v>
      </c>
      <c r="E52" s="14">
        <v>61</v>
      </c>
      <c r="F52" s="55" t="str">
        <f t="shared" si="0"/>
        <v>TB</v>
      </c>
      <c r="G52" s="57">
        <f t="shared" si="1"/>
        <v>61</v>
      </c>
      <c r="H52" s="55" t="str">
        <f t="shared" si="2"/>
        <v>TB</v>
      </c>
      <c r="I52" s="15"/>
    </row>
    <row r="53" spans="1:9" s="12" customFormat="1" ht="21" customHeight="1" x14ac:dyDescent="0.2">
      <c r="A53" s="14">
        <v>42</v>
      </c>
      <c r="B53" s="62" t="s">
        <v>309</v>
      </c>
      <c r="C53" s="63" t="s">
        <v>310</v>
      </c>
      <c r="D53" s="63" t="s">
        <v>211</v>
      </c>
      <c r="E53" s="14">
        <v>56</v>
      </c>
      <c r="F53" s="55" t="str">
        <f t="shared" si="0"/>
        <v>TB</v>
      </c>
      <c r="G53" s="57">
        <f t="shared" si="1"/>
        <v>56</v>
      </c>
      <c r="H53" s="55" t="str">
        <f t="shared" si="2"/>
        <v>TB</v>
      </c>
      <c r="I53" s="15"/>
    </row>
    <row r="54" spans="1:9" ht="38.25" customHeight="1" x14ac:dyDescent="0.25">
      <c r="A54" s="22"/>
      <c r="B54" s="22"/>
      <c r="C54" s="90" t="s">
        <v>11</v>
      </c>
      <c r="D54" s="90"/>
      <c r="E54" s="90"/>
      <c r="F54" s="90"/>
      <c r="G54" s="90"/>
      <c r="H54" s="90"/>
      <c r="I54" s="90"/>
    </row>
    <row r="55" spans="1:9" ht="24.95" customHeight="1" x14ac:dyDescent="0.25">
      <c r="C55" s="84" t="s">
        <v>12</v>
      </c>
      <c r="D55" s="25"/>
      <c r="E55" s="91" t="s">
        <v>6</v>
      </c>
      <c r="F55" s="92"/>
      <c r="G55" s="91" t="s">
        <v>7</v>
      </c>
      <c r="H55" s="92"/>
      <c r="I55" s="88" t="s">
        <v>8</v>
      </c>
    </row>
    <row r="56" spans="1:9" s="12" customFormat="1" ht="24.95" customHeight="1" x14ac:dyDescent="0.2">
      <c r="C56" s="85"/>
      <c r="D56" s="20"/>
      <c r="E56" s="13" t="s">
        <v>13</v>
      </c>
      <c r="F56" s="16" t="s">
        <v>14</v>
      </c>
      <c r="G56" s="13" t="s">
        <v>13</v>
      </c>
      <c r="H56" s="16" t="s">
        <v>14</v>
      </c>
      <c r="I56" s="89"/>
    </row>
    <row r="57" spans="1:9" ht="24.95" customHeight="1" x14ac:dyDescent="0.25">
      <c r="C57" s="23" t="s">
        <v>15</v>
      </c>
      <c r="D57" s="44"/>
      <c r="E57" s="14">
        <f>COUNTIF($F$12:$F$53,"Xuất sắc")</f>
        <v>0</v>
      </c>
      <c r="F57" s="58">
        <f>E57*100/A53</f>
        <v>0</v>
      </c>
      <c r="G57" s="14">
        <f>COUNTIF($F$12:$F$53,"Xuất sắc")</f>
        <v>0</v>
      </c>
      <c r="H57" s="58">
        <f t="shared" ref="H57:H62" si="3">G57*100/42</f>
        <v>0</v>
      </c>
      <c r="I57" s="17"/>
    </row>
    <row r="58" spans="1:9" ht="24.95" customHeight="1" x14ac:dyDescent="0.25">
      <c r="C58" s="23" t="s">
        <v>16</v>
      </c>
      <c r="D58" s="44"/>
      <c r="E58" s="14">
        <f>COUNTIF($F$12:$F$53,"tốt")</f>
        <v>0</v>
      </c>
      <c r="F58" s="59">
        <f>E58*100/A53</f>
        <v>0</v>
      </c>
      <c r="G58" s="14">
        <f>COUNTIF($F$12:$F$53,"tốt")</f>
        <v>0</v>
      </c>
      <c r="H58" s="59">
        <f t="shared" si="3"/>
        <v>0</v>
      </c>
      <c r="I58" s="17"/>
    </row>
    <row r="59" spans="1:9" ht="24.95" customHeight="1" x14ac:dyDescent="0.25">
      <c r="C59" s="23" t="s">
        <v>17</v>
      </c>
      <c r="D59" s="44"/>
      <c r="E59" s="14">
        <f>COUNTIF($F$12:$F$53,"khá")</f>
        <v>11</v>
      </c>
      <c r="F59" s="59">
        <f>E59*100/A53</f>
        <v>26.19047619047619</v>
      </c>
      <c r="G59" s="14">
        <f>COUNTIF($F$12:$F$53,"khá")</f>
        <v>11</v>
      </c>
      <c r="H59" s="59">
        <f t="shared" si="3"/>
        <v>26.19047619047619</v>
      </c>
      <c r="I59" s="17"/>
    </row>
    <row r="60" spans="1:9" ht="24.95" customHeight="1" x14ac:dyDescent="0.25">
      <c r="C60" s="23" t="s">
        <v>18</v>
      </c>
      <c r="D60" s="44"/>
      <c r="E60" s="14">
        <f>COUNTIF($F$12:$F$53,"TB")</f>
        <v>30</v>
      </c>
      <c r="F60" s="59">
        <f>E60*100/A53</f>
        <v>71.428571428571431</v>
      </c>
      <c r="G60" s="14">
        <f>COUNTIF($F$12:$F$53,"TB")</f>
        <v>30</v>
      </c>
      <c r="H60" s="59">
        <f t="shared" si="3"/>
        <v>71.428571428571431</v>
      </c>
      <c r="I60" s="17"/>
    </row>
    <row r="61" spans="1:9" ht="24.95" customHeight="1" x14ac:dyDescent="0.25">
      <c r="C61" s="23" t="s">
        <v>19</v>
      </c>
      <c r="D61" s="44"/>
      <c r="E61" s="14">
        <f>COUNTIF($F$12:$F$53,"Yếu")</f>
        <v>1</v>
      </c>
      <c r="F61" s="59">
        <f>E61*100/A53</f>
        <v>2.3809523809523809</v>
      </c>
      <c r="G61" s="14">
        <f>COUNTIF($F$12:$F$53,"Yếu")</f>
        <v>1</v>
      </c>
      <c r="H61" s="59">
        <f t="shared" si="3"/>
        <v>2.3809523809523809</v>
      </c>
      <c r="I61" s="17"/>
    </row>
    <row r="62" spans="1:9" ht="24.95" customHeight="1" thickBot="1" x14ac:dyDescent="0.3">
      <c r="C62" s="24" t="s">
        <v>31</v>
      </c>
      <c r="D62" s="21"/>
      <c r="E62" s="56">
        <f>COUNTIF($F$12:$F$53,"Không XL")</f>
        <v>0</v>
      </c>
      <c r="F62" s="60">
        <f>E62*100/A53</f>
        <v>0</v>
      </c>
      <c r="G62" s="56">
        <f>COUNTIF($F$12:$F$53,"Không XL")</f>
        <v>0</v>
      </c>
      <c r="H62" s="64">
        <f t="shared" si="3"/>
        <v>0</v>
      </c>
      <c r="I62" s="18"/>
    </row>
    <row r="63" spans="1:9" ht="15" customHeight="1" x14ac:dyDescent="0.25">
      <c r="C63" s="19"/>
      <c r="D63" s="19"/>
      <c r="H63" s="65"/>
    </row>
    <row r="64" spans="1:9" ht="18" customHeight="1" x14ac:dyDescent="0.25">
      <c r="E64" s="82" t="s">
        <v>449</v>
      </c>
      <c r="F64" s="82"/>
      <c r="G64" s="82"/>
      <c r="H64" s="82"/>
      <c r="I64" s="82"/>
    </row>
    <row r="65" spans="1:9" ht="18" customHeight="1" x14ac:dyDescent="0.25">
      <c r="A65" s="66" t="s">
        <v>7</v>
      </c>
      <c r="B65" s="66"/>
      <c r="C65" s="66"/>
      <c r="D65" s="66" t="s">
        <v>6</v>
      </c>
      <c r="E65" s="66"/>
      <c r="F65" s="66"/>
      <c r="G65" s="66"/>
      <c r="H65" s="66" t="s">
        <v>20</v>
      </c>
      <c r="I65" s="66"/>
    </row>
    <row r="66" spans="1:9" ht="18" customHeight="1" x14ac:dyDescent="0.25"/>
    <row r="67" spans="1:9" ht="18" hidden="1" customHeight="1" x14ac:dyDescent="0.25"/>
    <row r="68" spans="1:9" ht="18" customHeight="1" x14ac:dyDescent="0.25"/>
    <row r="69" spans="1:9" ht="18" customHeight="1" x14ac:dyDescent="0.25"/>
    <row r="70" spans="1:9" ht="18" customHeight="1" x14ac:dyDescent="0.25">
      <c r="D70" s="66"/>
      <c r="E70" s="66"/>
      <c r="F70" s="66"/>
      <c r="G70" s="66"/>
      <c r="H70" s="66"/>
      <c r="I70" s="66"/>
    </row>
    <row r="71" spans="1:9" ht="18" customHeight="1" x14ac:dyDescent="0.25">
      <c r="D71" s="66" t="s">
        <v>447</v>
      </c>
      <c r="E71" s="66"/>
      <c r="F71" s="66"/>
      <c r="G71" s="66"/>
      <c r="H71" s="66" t="s">
        <v>448</v>
      </c>
      <c r="I71" s="66"/>
    </row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>
      <c r="A78" s="1">
        <v>1</v>
      </c>
    </row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  <row r="95" ht="18" customHeight="1" x14ac:dyDescent="0.25"/>
  </sheetData>
  <mergeCells count="28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5:C65"/>
    <mergeCell ref="D65:G65"/>
    <mergeCell ref="H65:I65"/>
    <mergeCell ref="C54:I54"/>
    <mergeCell ref="C55:C56"/>
    <mergeCell ref="E55:F55"/>
    <mergeCell ref="G55:H55"/>
    <mergeCell ref="I55:I56"/>
    <mergeCell ref="D70:G70"/>
    <mergeCell ref="H70:I70"/>
    <mergeCell ref="D71:G71"/>
    <mergeCell ref="H71:I71"/>
    <mergeCell ref="E64:I64"/>
  </mergeCells>
  <conditionalFormatting sqref="F12:F53">
    <cfRule type="cellIs" dxfId="23" priority="25" stopIfTrue="1" operator="equal">
      <formula>"SVG"</formula>
    </cfRule>
    <cfRule type="cellIs" dxfId="22" priority="26" stopIfTrue="1" operator="equal">
      <formula>"SVXS"</formula>
    </cfRule>
  </conditionalFormatting>
  <conditionalFormatting sqref="H12:H53">
    <cfRule type="cellIs" dxfId="21" priority="7" stopIfTrue="1" operator="equal">
      <formula>"SVG"</formula>
    </cfRule>
    <cfRule type="cellIs" dxfId="20" priority="8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94"/>
  <sheetViews>
    <sheetView view="pageBreakPreview" topLeftCell="A49" zoomScaleNormal="100" workbookViewId="0">
      <selection activeCell="E62" sqref="E6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2" t="s">
        <v>27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98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0.100000000000001" customHeight="1" x14ac:dyDescent="0.2">
      <c r="A12" s="14">
        <v>1</v>
      </c>
      <c r="B12" s="28" t="s">
        <v>311</v>
      </c>
      <c r="C12" s="29" t="s">
        <v>191</v>
      </c>
      <c r="D12" s="46" t="s">
        <v>312</v>
      </c>
      <c r="E12" s="14"/>
      <c r="F12" s="33" t="str">
        <f t="shared" ref="F12:F55" si="0">IF(AND(E12&gt;=90),"XS",IF(AND(E12&gt;=80),"Tốt",IF(AND(E12&gt;=70),"Khá",IF(AND(E12&gt;=60),"TBK",IF(AND(E12&gt;=50),"TB",IF(AND(E12&gt;=30),"Yếu",IF(AND(E12&gt;=0),"Kém"," ")))))))</f>
        <v>Kém</v>
      </c>
      <c r="G12" s="14"/>
      <c r="H12" s="33" t="str">
        <f t="shared" ref="H12:H55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0.100000000000001" customHeight="1" x14ac:dyDescent="0.2">
      <c r="A13" s="14">
        <v>2</v>
      </c>
      <c r="B13" s="28" t="s">
        <v>313</v>
      </c>
      <c r="C13" s="47" t="s">
        <v>314</v>
      </c>
      <c r="D13" s="48" t="s">
        <v>315</v>
      </c>
      <c r="E13" s="14"/>
      <c r="F13" s="33" t="str">
        <f t="shared" si="0"/>
        <v>Kém</v>
      </c>
      <c r="G13" s="14"/>
      <c r="H13" s="33" t="str">
        <f t="shared" si="1"/>
        <v>Kém</v>
      </c>
      <c r="I13" s="15"/>
    </row>
    <row r="14" spans="1:20" s="12" customFormat="1" ht="20.100000000000001" customHeight="1" x14ac:dyDescent="0.2">
      <c r="A14" s="14">
        <v>3</v>
      </c>
      <c r="B14" s="28" t="s">
        <v>316</v>
      </c>
      <c r="C14" s="47" t="s">
        <v>73</v>
      </c>
      <c r="D14" s="48" t="s">
        <v>317</v>
      </c>
      <c r="E14" s="14"/>
      <c r="F14" s="33" t="str">
        <f t="shared" si="0"/>
        <v>Kém</v>
      </c>
      <c r="G14" s="14"/>
      <c r="H14" s="33" t="str">
        <f t="shared" si="1"/>
        <v>Kém</v>
      </c>
      <c r="I14" s="15"/>
    </row>
    <row r="15" spans="1:20" s="12" customFormat="1" ht="20.100000000000001" customHeight="1" x14ac:dyDescent="0.2">
      <c r="A15" s="14">
        <v>4</v>
      </c>
      <c r="B15" s="28" t="s">
        <v>318</v>
      </c>
      <c r="C15" s="47" t="s">
        <v>319</v>
      </c>
      <c r="D15" s="48" t="s">
        <v>50</v>
      </c>
      <c r="E15" s="14"/>
      <c r="F15" s="33" t="str">
        <f t="shared" si="0"/>
        <v>Kém</v>
      </c>
      <c r="G15" s="14"/>
      <c r="H15" s="33" t="str">
        <f t="shared" si="1"/>
        <v>Kém</v>
      </c>
      <c r="I15" s="15"/>
    </row>
    <row r="16" spans="1:20" s="12" customFormat="1" ht="20.100000000000001" customHeight="1" x14ac:dyDescent="0.2">
      <c r="A16" s="14">
        <v>5</v>
      </c>
      <c r="B16" s="28" t="s">
        <v>320</v>
      </c>
      <c r="C16" s="47" t="s">
        <v>321</v>
      </c>
      <c r="D16" s="48" t="s">
        <v>64</v>
      </c>
      <c r="E16" s="14"/>
      <c r="F16" s="33" t="str">
        <f t="shared" si="0"/>
        <v>Kém</v>
      </c>
      <c r="G16" s="14"/>
      <c r="H16" s="33" t="str">
        <f t="shared" si="1"/>
        <v>Kém</v>
      </c>
      <c r="I16" s="15"/>
    </row>
    <row r="17" spans="1:9" s="12" customFormat="1" ht="20.100000000000001" customHeight="1" x14ac:dyDescent="0.2">
      <c r="A17" s="14">
        <v>6</v>
      </c>
      <c r="B17" s="28" t="s">
        <v>322</v>
      </c>
      <c r="C17" s="47" t="s">
        <v>323</v>
      </c>
      <c r="D17" s="48" t="s">
        <v>71</v>
      </c>
      <c r="E17" s="14"/>
      <c r="F17" s="33" t="str">
        <f t="shared" si="0"/>
        <v>Kém</v>
      </c>
      <c r="G17" s="14"/>
      <c r="H17" s="33" t="str">
        <f t="shared" si="1"/>
        <v>Kém</v>
      </c>
      <c r="I17" s="15"/>
    </row>
    <row r="18" spans="1:9" s="12" customFormat="1" ht="20.100000000000001" customHeight="1" x14ac:dyDescent="0.2">
      <c r="A18" s="14">
        <v>7</v>
      </c>
      <c r="B18" s="28" t="s">
        <v>324</v>
      </c>
      <c r="C18" s="47" t="s">
        <v>325</v>
      </c>
      <c r="D18" s="48" t="s">
        <v>71</v>
      </c>
      <c r="E18" s="14"/>
      <c r="F18" s="33" t="str">
        <f t="shared" si="0"/>
        <v>Kém</v>
      </c>
      <c r="G18" s="14"/>
      <c r="H18" s="33" t="str">
        <f t="shared" si="1"/>
        <v>Kém</v>
      </c>
      <c r="I18" s="30"/>
    </row>
    <row r="19" spans="1:9" s="12" customFormat="1" ht="20.100000000000001" customHeight="1" x14ac:dyDescent="0.2">
      <c r="A19" s="14">
        <v>8</v>
      </c>
      <c r="B19" s="28" t="s">
        <v>326</v>
      </c>
      <c r="C19" s="47" t="s">
        <v>327</v>
      </c>
      <c r="D19" s="48" t="s">
        <v>226</v>
      </c>
      <c r="E19" s="14"/>
      <c r="F19" s="33" t="str">
        <f t="shared" si="0"/>
        <v>Kém</v>
      </c>
      <c r="G19" s="14"/>
      <c r="H19" s="33" t="str">
        <f t="shared" si="1"/>
        <v>Kém</v>
      </c>
      <c r="I19" s="15"/>
    </row>
    <row r="20" spans="1:9" s="12" customFormat="1" ht="20.100000000000001" customHeight="1" x14ac:dyDescent="0.2">
      <c r="A20" s="14">
        <v>9</v>
      </c>
      <c r="B20" s="28" t="s">
        <v>328</v>
      </c>
      <c r="C20" s="47" t="s">
        <v>120</v>
      </c>
      <c r="D20" s="48" t="s">
        <v>97</v>
      </c>
      <c r="E20" s="14"/>
      <c r="F20" s="33" t="str">
        <f t="shared" si="0"/>
        <v>Kém</v>
      </c>
      <c r="G20" s="14"/>
      <c r="H20" s="33" t="str">
        <f t="shared" si="1"/>
        <v>Kém</v>
      </c>
      <c r="I20" s="15"/>
    </row>
    <row r="21" spans="1:9" s="12" customFormat="1" ht="20.100000000000001" customHeight="1" x14ac:dyDescent="0.2">
      <c r="A21" s="14">
        <v>10</v>
      </c>
      <c r="B21" s="28" t="s">
        <v>329</v>
      </c>
      <c r="C21" s="47" t="s">
        <v>330</v>
      </c>
      <c r="D21" s="48" t="s">
        <v>104</v>
      </c>
      <c r="E21" s="14"/>
      <c r="F21" s="33" t="str">
        <f t="shared" si="0"/>
        <v>Kém</v>
      </c>
      <c r="G21" s="14"/>
      <c r="H21" s="33" t="str">
        <f t="shared" si="1"/>
        <v>Kém</v>
      </c>
      <c r="I21" s="15"/>
    </row>
    <row r="22" spans="1:9" s="12" customFormat="1" ht="20.100000000000001" customHeight="1" x14ac:dyDescent="0.2">
      <c r="A22" s="14">
        <v>11</v>
      </c>
      <c r="B22" s="28" t="s">
        <v>331</v>
      </c>
      <c r="C22" s="47" t="s">
        <v>332</v>
      </c>
      <c r="D22" s="48" t="s">
        <v>104</v>
      </c>
      <c r="E22" s="14"/>
      <c r="F22" s="33" t="str">
        <f t="shared" si="0"/>
        <v>Kém</v>
      </c>
      <c r="G22" s="14"/>
      <c r="H22" s="33" t="str">
        <f t="shared" si="1"/>
        <v>Kém</v>
      </c>
      <c r="I22" s="15"/>
    </row>
    <row r="23" spans="1:9" s="12" customFormat="1" ht="20.100000000000001" customHeight="1" x14ac:dyDescent="0.2">
      <c r="A23" s="14">
        <v>12</v>
      </c>
      <c r="B23" s="28" t="s">
        <v>333</v>
      </c>
      <c r="C23" s="47" t="s">
        <v>334</v>
      </c>
      <c r="D23" s="48" t="s">
        <v>104</v>
      </c>
      <c r="E23" s="14"/>
      <c r="F23" s="33" t="str">
        <f t="shared" si="0"/>
        <v>Kém</v>
      </c>
      <c r="G23" s="14"/>
      <c r="H23" s="33" t="str">
        <f t="shared" si="1"/>
        <v>Kém</v>
      </c>
      <c r="I23" s="30"/>
    </row>
    <row r="24" spans="1:9" s="12" customFormat="1" ht="20.100000000000001" customHeight="1" x14ac:dyDescent="0.2">
      <c r="A24" s="14">
        <v>13</v>
      </c>
      <c r="B24" s="28" t="s">
        <v>335</v>
      </c>
      <c r="C24" s="47" t="s">
        <v>336</v>
      </c>
      <c r="D24" s="48" t="s">
        <v>104</v>
      </c>
      <c r="E24" s="14"/>
      <c r="F24" s="33" t="str">
        <f t="shared" si="0"/>
        <v>Kém</v>
      </c>
      <c r="G24" s="14"/>
      <c r="H24" s="33" t="str">
        <f t="shared" si="1"/>
        <v>Kém</v>
      </c>
      <c r="I24" s="15"/>
    </row>
    <row r="25" spans="1:9" s="12" customFormat="1" ht="20.100000000000001" customHeight="1" x14ac:dyDescent="0.2">
      <c r="A25" s="14">
        <v>14</v>
      </c>
      <c r="B25" s="28" t="s">
        <v>337</v>
      </c>
      <c r="C25" s="47" t="s">
        <v>280</v>
      </c>
      <c r="D25" s="48" t="s">
        <v>338</v>
      </c>
      <c r="E25" s="14"/>
      <c r="F25" s="33" t="str">
        <f t="shared" si="0"/>
        <v>Kém</v>
      </c>
      <c r="G25" s="14"/>
      <c r="H25" s="33" t="str">
        <f t="shared" si="1"/>
        <v>Kém</v>
      </c>
      <c r="I25" s="30"/>
    </row>
    <row r="26" spans="1:9" s="12" customFormat="1" ht="20.100000000000001" customHeight="1" x14ac:dyDescent="0.2">
      <c r="A26" s="14">
        <v>15</v>
      </c>
      <c r="B26" s="28" t="s">
        <v>339</v>
      </c>
      <c r="C26" s="47" t="s">
        <v>340</v>
      </c>
      <c r="D26" s="48" t="s">
        <v>234</v>
      </c>
      <c r="E26" s="14"/>
      <c r="F26" s="33" t="str">
        <f t="shared" si="0"/>
        <v>Kém</v>
      </c>
      <c r="G26" s="14"/>
      <c r="H26" s="33" t="str">
        <f t="shared" si="1"/>
        <v>Kém</v>
      </c>
      <c r="I26" s="15"/>
    </row>
    <row r="27" spans="1:9" s="12" customFormat="1" ht="20.100000000000001" customHeight="1" x14ac:dyDescent="0.2">
      <c r="A27" s="14">
        <v>16</v>
      </c>
      <c r="B27" s="28" t="s">
        <v>341</v>
      </c>
      <c r="C27" s="47" t="s">
        <v>342</v>
      </c>
      <c r="D27" s="48" t="s">
        <v>242</v>
      </c>
      <c r="E27" s="14"/>
      <c r="F27" s="33" t="str">
        <f t="shared" si="0"/>
        <v>Kém</v>
      </c>
      <c r="G27" s="14"/>
      <c r="H27" s="33" t="str">
        <f t="shared" si="1"/>
        <v>Kém</v>
      </c>
      <c r="I27" s="15"/>
    </row>
    <row r="28" spans="1:9" s="12" customFormat="1" ht="20.100000000000001" customHeight="1" x14ac:dyDescent="0.2">
      <c r="A28" s="14">
        <v>17</v>
      </c>
      <c r="B28" s="28" t="s">
        <v>343</v>
      </c>
      <c r="C28" s="47" t="s">
        <v>344</v>
      </c>
      <c r="D28" s="48" t="s">
        <v>345</v>
      </c>
      <c r="E28" s="14"/>
      <c r="F28" s="33" t="str">
        <f t="shared" si="0"/>
        <v>Kém</v>
      </c>
      <c r="G28" s="14"/>
      <c r="H28" s="33" t="str">
        <f t="shared" si="1"/>
        <v>Kém</v>
      </c>
      <c r="I28" s="30"/>
    </row>
    <row r="29" spans="1:9" s="12" customFormat="1" ht="20.100000000000001" customHeight="1" x14ac:dyDescent="0.2">
      <c r="A29" s="14">
        <v>18</v>
      </c>
      <c r="B29" s="28" t="s">
        <v>346</v>
      </c>
      <c r="C29" s="47" t="s">
        <v>347</v>
      </c>
      <c r="D29" s="48" t="s">
        <v>348</v>
      </c>
      <c r="E29" s="14"/>
      <c r="F29" s="33" t="str">
        <f t="shared" si="0"/>
        <v>Kém</v>
      </c>
      <c r="G29" s="14"/>
      <c r="H29" s="33" t="str">
        <f t="shared" si="1"/>
        <v>Kém</v>
      </c>
      <c r="I29" s="30"/>
    </row>
    <row r="30" spans="1:9" s="12" customFormat="1" ht="20.100000000000001" customHeight="1" x14ac:dyDescent="0.2">
      <c r="A30" s="14">
        <v>19</v>
      </c>
      <c r="B30" s="28" t="s">
        <v>349</v>
      </c>
      <c r="C30" s="47" t="s">
        <v>350</v>
      </c>
      <c r="D30" s="48" t="s">
        <v>124</v>
      </c>
      <c r="E30" s="14"/>
      <c r="F30" s="33" t="str">
        <f t="shared" si="0"/>
        <v>Kém</v>
      </c>
      <c r="G30" s="14"/>
      <c r="H30" s="33" t="str">
        <f t="shared" si="1"/>
        <v>Kém</v>
      </c>
      <c r="I30" s="15"/>
    </row>
    <row r="31" spans="1:9" s="12" customFormat="1" ht="20.100000000000001" customHeight="1" x14ac:dyDescent="0.2">
      <c r="A31" s="14">
        <v>20</v>
      </c>
      <c r="B31" s="28" t="s">
        <v>351</v>
      </c>
      <c r="C31" s="47" t="s">
        <v>352</v>
      </c>
      <c r="D31" s="48" t="s">
        <v>124</v>
      </c>
      <c r="E31" s="14"/>
      <c r="F31" s="33" t="str">
        <f t="shared" si="0"/>
        <v>Kém</v>
      </c>
      <c r="G31" s="14"/>
      <c r="H31" s="33" t="str">
        <f t="shared" si="1"/>
        <v>Kém</v>
      </c>
      <c r="I31" s="15"/>
    </row>
    <row r="32" spans="1:9" s="12" customFormat="1" ht="20.100000000000001" customHeight="1" x14ac:dyDescent="0.2">
      <c r="A32" s="14">
        <v>21</v>
      </c>
      <c r="B32" s="28" t="s">
        <v>353</v>
      </c>
      <c r="C32" s="47" t="s">
        <v>354</v>
      </c>
      <c r="D32" s="48" t="s">
        <v>124</v>
      </c>
      <c r="E32" s="14"/>
      <c r="F32" s="33" t="str">
        <f t="shared" si="0"/>
        <v>Kém</v>
      </c>
      <c r="G32" s="14"/>
      <c r="H32" s="33" t="str">
        <f t="shared" si="1"/>
        <v>Kém</v>
      </c>
      <c r="I32" s="15"/>
    </row>
    <row r="33" spans="1:9" s="12" customFormat="1" ht="20.100000000000001" customHeight="1" x14ac:dyDescent="0.2">
      <c r="A33" s="14">
        <v>22</v>
      </c>
      <c r="B33" s="28" t="s">
        <v>355</v>
      </c>
      <c r="C33" s="47" t="s">
        <v>356</v>
      </c>
      <c r="D33" s="48" t="s">
        <v>124</v>
      </c>
      <c r="E33" s="14"/>
      <c r="F33" s="33" t="str">
        <f t="shared" si="0"/>
        <v>Kém</v>
      </c>
      <c r="G33" s="14"/>
      <c r="H33" s="33" t="str">
        <f t="shared" si="1"/>
        <v>Kém</v>
      </c>
      <c r="I33" s="15"/>
    </row>
    <row r="34" spans="1:9" s="12" customFormat="1" ht="20.100000000000001" customHeight="1" x14ac:dyDescent="0.2">
      <c r="A34" s="14">
        <v>23</v>
      </c>
      <c r="B34" s="28" t="s">
        <v>357</v>
      </c>
      <c r="C34" s="47" t="s">
        <v>358</v>
      </c>
      <c r="D34" s="48" t="s">
        <v>124</v>
      </c>
      <c r="E34" s="14"/>
      <c r="F34" s="33" t="str">
        <f t="shared" si="0"/>
        <v>Kém</v>
      </c>
      <c r="G34" s="14"/>
      <c r="H34" s="33" t="str">
        <f t="shared" si="1"/>
        <v>Kém</v>
      </c>
      <c r="I34" s="15"/>
    </row>
    <row r="35" spans="1:9" s="12" customFormat="1" ht="20.100000000000001" customHeight="1" x14ac:dyDescent="0.2">
      <c r="A35" s="14">
        <v>24</v>
      </c>
      <c r="B35" s="28" t="s">
        <v>359</v>
      </c>
      <c r="C35" s="47" t="s">
        <v>83</v>
      </c>
      <c r="D35" s="48" t="s">
        <v>124</v>
      </c>
      <c r="E35" s="14"/>
      <c r="F35" s="33" t="str">
        <f t="shared" si="0"/>
        <v>Kém</v>
      </c>
      <c r="G35" s="14"/>
      <c r="H35" s="33" t="str">
        <f t="shared" si="1"/>
        <v>Kém</v>
      </c>
      <c r="I35" s="15"/>
    </row>
    <row r="36" spans="1:9" s="12" customFormat="1" ht="20.100000000000001" customHeight="1" x14ac:dyDescent="0.2">
      <c r="A36" s="14">
        <v>25</v>
      </c>
      <c r="B36" s="28" t="s">
        <v>360</v>
      </c>
      <c r="C36" s="47" t="s">
        <v>361</v>
      </c>
      <c r="D36" s="48" t="s">
        <v>133</v>
      </c>
      <c r="E36" s="14"/>
      <c r="F36" s="33" t="str">
        <f t="shared" si="0"/>
        <v>Kém</v>
      </c>
      <c r="G36" s="14"/>
      <c r="H36" s="33" t="str">
        <f t="shared" si="1"/>
        <v>Kém</v>
      </c>
      <c r="I36" s="15"/>
    </row>
    <row r="37" spans="1:9" s="12" customFormat="1" ht="20.100000000000001" customHeight="1" x14ac:dyDescent="0.2">
      <c r="A37" s="14">
        <v>26</v>
      </c>
      <c r="B37" s="28" t="s">
        <v>362</v>
      </c>
      <c r="C37" s="47" t="s">
        <v>363</v>
      </c>
      <c r="D37" s="48" t="s">
        <v>364</v>
      </c>
      <c r="E37" s="14"/>
      <c r="F37" s="33" t="str">
        <f t="shared" si="0"/>
        <v>Kém</v>
      </c>
      <c r="G37" s="14"/>
      <c r="H37" s="33" t="str">
        <f t="shared" si="1"/>
        <v>Kém</v>
      </c>
      <c r="I37" s="15"/>
    </row>
    <row r="38" spans="1:9" s="12" customFormat="1" ht="20.100000000000001" customHeight="1" x14ac:dyDescent="0.2">
      <c r="A38" s="14">
        <v>27</v>
      </c>
      <c r="B38" s="28" t="s">
        <v>365</v>
      </c>
      <c r="C38" s="47" t="s">
        <v>288</v>
      </c>
      <c r="D38" s="48" t="s">
        <v>140</v>
      </c>
      <c r="E38" s="14"/>
      <c r="F38" s="33" t="str">
        <f t="shared" si="0"/>
        <v>Kém</v>
      </c>
      <c r="G38" s="14"/>
      <c r="H38" s="33" t="str">
        <f t="shared" si="1"/>
        <v>Kém</v>
      </c>
      <c r="I38" s="15"/>
    </row>
    <row r="39" spans="1:9" s="12" customFormat="1" ht="20.100000000000001" customHeight="1" x14ac:dyDescent="0.2">
      <c r="A39" s="14">
        <v>28</v>
      </c>
      <c r="B39" s="28" t="s">
        <v>366</v>
      </c>
      <c r="C39" s="47" t="s">
        <v>367</v>
      </c>
      <c r="D39" s="48" t="s">
        <v>368</v>
      </c>
      <c r="E39" s="14"/>
      <c r="F39" s="33" t="str">
        <f t="shared" si="0"/>
        <v>Kém</v>
      </c>
      <c r="G39" s="14"/>
      <c r="H39" s="33" t="str">
        <f t="shared" si="1"/>
        <v>Kém</v>
      </c>
      <c r="I39" s="30"/>
    </row>
    <row r="40" spans="1:9" s="12" customFormat="1" ht="20.100000000000001" customHeight="1" x14ac:dyDescent="0.2">
      <c r="A40" s="14">
        <v>29</v>
      </c>
      <c r="B40" s="28" t="s">
        <v>369</v>
      </c>
      <c r="C40" s="47" t="s">
        <v>370</v>
      </c>
      <c r="D40" s="48" t="s">
        <v>371</v>
      </c>
      <c r="E40" s="14"/>
      <c r="F40" s="33" t="str">
        <f t="shared" si="0"/>
        <v>Kém</v>
      </c>
      <c r="G40" s="14"/>
      <c r="H40" s="33" t="str">
        <f t="shared" si="1"/>
        <v>Kém</v>
      </c>
      <c r="I40" s="15"/>
    </row>
    <row r="41" spans="1:9" s="12" customFormat="1" ht="20.100000000000001" customHeight="1" x14ac:dyDescent="0.2">
      <c r="A41" s="14">
        <v>30</v>
      </c>
      <c r="B41" s="28" t="s">
        <v>372</v>
      </c>
      <c r="C41" s="47" t="s">
        <v>373</v>
      </c>
      <c r="D41" s="48" t="s">
        <v>374</v>
      </c>
      <c r="E41" s="14"/>
      <c r="F41" s="33" t="str">
        <f t="shared" si="0"/>
        <v>Kém</v>
      </c>
      <c r="G41" s="14"/>
      <c r="H41" s="33" t="str">
        <f t="shared" si="1"/>
        <v>Kém</v>
      </c>
      <c r="I41" s="15"/>
    </row>
    <row r="42" spans="1:9" s="12" customFormat="1" ht="20.100000000000001" customHeight="1" x14ac:dyDescent="0.2">
      <c r="A42" s="14">
        <v>31</v>
      </c>
      <c r="B42" s="28" t="s">
        <v>375</v>
      </c>
      <c r="C42" s="47" t="s">
        <v>376</v>
      </c>
      <c r="D42" s="48" t="s">
        <v>164</v>
      </c>
      <c r="E42" s="14"/>
      <c r="F42" s="33" t="str">
        <f t="shared" si="0"/>
        <v>Kém</v>
      </c>
      <c r="G42" s="14"/>
      <c r="H42" s="33" t="str">
        <f t="shared" si="1"/>
        <v>Kém</v>
      </c>
      <c r="I42" s="15"/>
    </row>
    <row r="43" spans="1:9" s="12" customFormat="1" ht="20.100000000000001" customHeight="1" x14ac:dyDescent="0.2">
      <c r="A43" s="14">
        <v>32</v>
      </c>
      <c r="B43" s="28" t="s">
        <v>377</v>
      </c>
      <c r="C43" s="47" t="s">
        <v>66</v>
      </c>
      <c r="D43" s="48" t="s">
        <v>164</v>
      </c>
      <c r="E43" s="14"/>
      <c r="F43" s="33" t="str">
        <f t="shared" si="0"/>
        <v>Kém</v>
      </c>
      <c r="G43" s="14"/>
      <c r="H43" s="33" t="str">
        <f t="shared" si="1"/>
        <v>Kém</v>
      </c>
      <c r="I43" s="15"/>
    </row>
    <row r="44" spans="1:9" s="12" customFormat="1" ht="20.100000000000001" customHeight="1" x14ac:dyDescent="0.2">
      <c r="A44" s="14">
        <v>33</v>
      </c>
      <c r="B44" s="28" t="s">
        <v>378</v>
      </c>
      <c r="C44" s="47" t="s">
        <v>379</v>
      </c>
      <c r="D44" s="48" t="s">
        <v>380</v>
      </c>
      <c r="E44" s="14"/>
      <c r="F44" s="33" t="str">
        <f t="shared" si="0"/>
        <v>Kém</v>
      </c>
      <c r="G44" s="14"/>
      <c r="H44" s="33" t="str">
        <f t="shared" si="1"/>
        <v>Kém</v>
      </c>
      <c r="I44" s="30"/>
    </row>
    <row r="45" spans="1:9" s="12" customFormat="1" ht="20.100000000000001" customHeight="1" x14ac:dyDescent="0.2">
      <c r="A45" s="14">
        <v>34</v>
      </c>
      <c r="B45" s="28" t="s">
        <v>381</v>
      </c>
      <c r="C45" s="47" t="s">
        <v>382</v>
      </c>
      <c r="D45" s="48" t="s">
        <v>383</v>
      </c>
      <c r="E45" s="14"/>
      <c r="F45" s="33" t="str">
        <f t="shared" si="0"/>
        <v>Kém</v>
      </c>
      <c r="G45" s="14"/>
      <c r="H45" s="33" t="str">
        <f t="shared" si="1"/>
        <v>Kém</v>
      </c>
      <c r="I45" s="15"/>
    </row>
    <row r="46" spans="1:9" s="12" customFormat="1" ht="20.100000000000001" customHeight="1" x14ac:dyDescent="0.2">
      <c r="A46" s="14">
        <v>35</v>
      </c>
      <c r="B46" s="28" t="s">
        <v>384</v>
      </c>
      <c r="C46" s="47" t="s">
        <v>327</v>
      </c>
      <c r="D46" s="48" t="s">
        <v>277</v>
      </c>
      <c r="E46" s="14"/>
      <c r="F46" s="33" t="str">
        <f t="shared" si="0"/>
        <v>Kém</v>
      </c>
      <c r="G46" s="14"/>
      <c r="H46" s="33" t="str">
        <f t="shared" si="1"/>
        <v>Kém</v>
      </c>
      <c r="I46" s="30"/>
    </row>
    <row r="47" spans="1:9" s="12" customFormat="1" ht="20.100000000000001" customHeight="1" x14ac:dyDescent="0.2">
      <c r="A47" s="14">
        <v>36</v>
      </c>
      <c r="B47" s="28" t="s">
        <v>385</v>
      </c>
      <c r="C47" s="47" t="s">
        <v>386</v>
      </c>
      <c r="D47" s="48" t="s">
        <v>387</v>
      </c>
      <c r="E47" s="14"/>
      <c r="F47" s="33" t="str">
        <f t="shared" si="0"/>
        <v>Kém</v>
      </c>
      <c r="G47" s="14"/>
      <c r="H47" s="33" t="str">
        <f t="shared" si="1"/>
        <v>Kém</v>
      </c>
      <c r="I47" s="15"/>
    </row>
    <row r="48" spans="1:9" s="12" customFormat="1" ht="20.100000000000001" customHeight="1" x14ac:dyDescent="0.2">
      <c r="A48" s="14">
        <v>37</v>
      </c>
      <c r="B48" s="28" t="s">
        <v>388</v>
      </c>
      <c r="C48" s="47" t="s">
        <v>389</v>
      </c>
      <c r="D48" s="48" t="s">
        <v>390</v>
      </c>
      <c r="E48" s="14"/>
      <c r="F48" s="33" t="str">
        <f t="shared" si="0"/>
        <v>Kém</v>
      </c>
      <c r="G48" s="14"/>
      <c r="H48" s="33" t="str">
        <f t="shared" si="1"/>
        <v>Kém</v>
      </c>
      <c r="I48" s="15"/>
    </row>
    <row r="49" spans="1:9" s="12" customFormat="1" ht="20.100000000000001" customHeight="1" x14ac:dyDescent="0.2">
      <c r="A49" s="14">
        <v>38</v>
      </c>
      <c r="B49" s="28" t="s">
        <v>391</v>
      </c>
      <c r="C49" s="47" t="s">
        <v>392</v>
      </c>
      <c r="D49" s="48" t="s">
        <v>393</v>
      </c>
      <c r="E49" s="14"/>
      <c r="F49" s="33" t="str">
        <f t="shared" si="0"/>
        <v>Kém</v>
      </c>
      <c r="G49" s="14"/>
      <c r="H49" s="33" t="str">
        <f t="shared" si="1"/>
        <v>Kém</v>
      </c>
      <c r="I49" s="30"/>
    </row>
    <row r="50" spans="1:9" s="12" customFormat="1" ht="20.100000000000001" customHeight="1" x14ac:dyDescent="0.2">
      <c r="A50" s="14">
        <v>39</v>
      </c>
      <c r="B50" s="28" t="s">
        <v>394</v>
      </c>
      <c r="C50" s="47" t="s">
        <v>395</v>
      </c>
      <c r="D50" s="48" t="s">
        <v>292</v>
      </c>
      <c r="E50" s="14"/>
      <c r="F50" s="33" t="str">
        <f t="shared" si="0"/>
        <v>Kém</v>
      </c>
      <c r="G50" s="14"/>
      <c r="H50" s="33" t="str">
        <f t="shared" si="1"/>
        <v>Kém</v>
      </c>
      <c r="I50" s="30"/>
    </row>
    <row r="51" spans="1:9" s="12" customFormat="1" ht="20.100000000000001" customHeight="1" x14ac:dyDescent="0.2">
      <c r="A51" s="14">
        <v>40</v>
      </c>
      <c r="B51" s="28" t="s">
        <v>396</v>
      </c>
      <c r="C51" s="47" t="s">
        <v>397</v>
      </c>
      <c r="D51" s="48" t="s">
        <v>398</v>
      </c>
      <c r="E51" s="14"/>
      <c r="F51" s="33" t="str">
        <f t="shared" si="0"/>
        <v>Kém</v>
      </c>
      <c r="G51" s="14"/>
      <c r="H51" s="33" t="str">
        <f t="shared" si="1"/>
        <v>Kém</v>
      </c>
      <c r="I51" s="15"/>
    </row>
    <row r="52" spans="1:9" s="12" customFormat="1" ht="20.100000000000001" customHeight="1" x14ac:dyDescent="0.2">
      <c r="A52" s="14">
        <v>41</v>
      </c>
      <c r="B52" s="28" t="s">
        <v>399</v>
      </c>
      <c r="C52" s="47" t="s">
        <v>400</v>
      </c>
      <c r="D52" s="48" t="s">
        <v>304</v>
      </c>
      <c r="E52" s="14"/>
      <c r="F52" s="33" t="str">
        <f t="shared" si="0"/>
        <v>Kém</v>
      </c>
      <c r="G52" s="14"/>
      <c r="H52" s="33" t="str">
        <f t="shared" si="1"/>
        <v>Kém</v>
      </c>
      <c r="I52" s="15"/>
    </row>
    <row r="53" spans="1:9" s="12" customFormat="1" ht="20.100000000000001" customHeight="1" x14ac:dyDescent="0.2">
      <c r="A53" s="14">
        <v>42</v>
      </c>
      <c r="B53" s="28" t="s">
        <v>401</v>
      </c>
      <c r="C53" s="47" t="s">
        <v>402</v>
      </c>
      <c r="D53" s="48" t="s">
        <v>201</v>
      </c>
      <c r="E53" s="14"/>
      <c r="F53" s="33" t="str">
        <f t="shared" si="0"/>
        <v>Kém</v>
      </c>
      <c r="G53" s="14"/>
      <c r="H53" s="33" t="str">
        <f t="shared" si="1"/>
        <v>Kém</v>
      </c>
      <c r="I53" s="15"/>
    </row>
    <row r="54" spans="1:9" s="12" customFormat="1" ht="20.100000000000001" customHeight="1" x14ac:dyDescent="0.2">
      <c r="A54" s="14">
        <v>43</v>
      </c>
      <c r="B54" s="28" t="s">
        <v>403</v>
      </c>
      <c r="C54" s="47" t="s">
        <v>404</v>
      </c>
      <c r="D54" s="48" t="s">
        <v>206</v>
      </c>
      <c r="E54" s="14"/>
      <c r="F54" s="33" t="str">
        <f t="shared" si="0"/>
        <v>Kém</v>
      </c>
      <c r="G54" s="14"/>
      <c r="H54" s="33" t="str">
        <f t="shared" si="1"/>
        <v>Kém</v>
      </c>
      <c r="I54" s="15"/>
    </row>
    <row r="55" spans="1:9" s="12" customFormat="1" ht="20.100000000000001" customHeight="1" x14ac:dyDescent="0.2">
      <c r="A55" s="14">
        <v>44</v>
      </c>
      <c r="B55" s="28" t="s">
        <v>405</v>
      </c>
      <c r="C55" s="49" t="s">
        <v>406</v>
      </c>
      <c r="D55" s="50" t="s">
        <v>407</v>
      </c>
      <c r="E55" s="14"/>
      <c r="F55" s="33" t="str">
        <f t="shared" si="0"/>
        <v>Kém</v>
      </c>
      <c r="G55" s="14"/>
      <c r="H55" s="33" t="str">
        <f t="shared" si="1"/>
        <v>Kém</v>
      </c>
      <c r="I55" s="15"/>
    </row>
    <row r="56" spans="1:9" ht="24.95" customHeight="1" x14ac:dyDescent="0.25">
      <c r="A56" s="22"/>
      <c r="B56" s="22"/>
      <c r="C56" s="93" t="s">
        <v>11</v>
      </c>
      <c r="D56" s="93"/>
      <c r="E56" s="93"/>
      <c r="F56" s="93"/>
      <c r="G56" s="93"/>
      <c r="H56" s="93"/>
      <c r="I56" s="93"/>
    </row>
    <row r="57" spans="1:9" ht="24.95" customHeight="1" x14ac:dyDescent="0.25">
      <c r="C57" s="94" t="s">
        <v>12</v>
      </c>
      <c r="D57" s="25"/>
      <c r="E57" s="95" t="s">
        <v>6</v>
      </c>
      <c r="F57" s="96"/>
      <c r="G57" s="95" t="s">
        <v>7</v>
      </c>
      <c r="H57" s="96"/>
      <c r="I57" s="97" t="s">
        <v>8</v>
      </c>
    </row>
    <row r="58" spans="1:9" s="12" customFormat="1" ht="24.95" customHeight="1" x14ac:dyDescent="0.2">
      <c r="C58" s="84"/>
      <c r="D58" s="20"/>
      <c r="E58" s="13" t="s">
        <v>13</v>
      </c>
      <c r="F58" s="16" t="s">
        <v>14</v>
      </c>
      <c r="G58" s="13" t="s">
        <v>13</v>
      </c>
      <c r="H58" s="16" t="s">
        <v>14</v>
      </c>
      <c r="I58" s="88"/>
    </row>
    <row r="59" spans="1:9" ht="24.95" customHeight="1" x14ac:dyDescent="0.25">
      <c r="C59" s="23" t="s">
        <v>15</v>
      </c>
      <c r="D59" s="42"/>
      <c r="E59" s="34">
        <f>COUNTIF(F11:F55,"Xuất sắc")</f>
        <v>0</v>
      </c>
      <c r="F59" s="38">
        <f>E59*100/A55</f>
        <v>0</v>
      </c>
      <c r="G59" s="34">
        <f>COUNTIF(H12:H55,"Xuất sắc")</f>
        <v>0</v>
      </c>
      <c r="H59" s="38">
        <f>G59*100/A55</f>
        <v>0</v>
      </c>
      <c r="I59" s="17"/>
    </row>
    <row r="60" spans="1:9" ht="24.95" customHeight="1" x14ac:dyDescent="0.25">
      <c r="C60" s="23" t="s">
        <v>16</v>
      </c>
      <c r="D60" s="42"/>
      <c r="E60" s="34">
        <f>COUNTIF(F12:F55,"Tốt")</f>
        <v>0</v>
      </c>
      <c r="F60" s="39">
        <f>E60*100/A55</f>
        <v>0</v>
      </c>
      <c r="G60" s="34">
        <f>COUNTIF(H12:H55,"Tốt")</f>
        <v>0</v>
      </c>
      <c r="H60" s="39">
        <f>G60*100/A55</f>
        <v>0</v>
      </c>
      <c r="I60" s="17"/>
    </row>
    <row r="61" spans="1:9" ht="24.95" customHeight="1" x14ac:dyDescent="0.25">
      <c r="C61" s="23" t="s">
        <v>17</v>
      </c>
      <c r="D61" s="42"/>
      <c r="E61" s="34">
        <f>COUNTIF(F12:F55,"Khá")</f>
        <v>0</v>
      </c>
      <c r="F61" s="39">
        <f>E61*100/A55</f>
        <v>0</v>
      </c>
      <c r="G61" s="34">
        <f>COUNTIF(H12:H55,"Khá")</f>
        <v>0</v>
      </c>
      <c r="H61" s="39">
        <f>G61*100/A55</f>
        <v>0</v>
      </c>
      <c r="I61" s="17"/>
    </row>
    <row r="62" spans="1:9" ht="24.95" customHeight="1" x14ac:dyDescent="0.25">
      <c r="C62" s="23" t="s">
        <v>18</v>
      </c>
      <c r="D62" s="42"/>
      <c r="E62" s="34">
        <f>COUNTIF(F12:F55,"TB")</f>
        <v>0</v>
      </c>
      <c r="F62" s="39">
        <f>E62*100/A55</f>
        <v>0</v>
      </c>
      <c r="G62" s="34">
        <f>COUNTIF(H12:H55,"TB")</f>
        <v>0</v>
      </c>
      <c r="H62" s="39">
        <f>G62*100/A55</f>
        <v>0</v>
      </c>
      <c r="I62" s="17"/>
    </row>
    <row r="63" spans="1:9" ht="24.95" customHeight="1" x14ac:dyDescent="0.25">
      <c r="C63" s="23" t="s">
        <v>19</v>
      </c>
      <c r="D63" s="42"/>
      <c r="E63" s="34">
        <f>COUNTIF(F12:F55,"Yếu")</f>
        <v>0</v>
      </c>
      <c r="F63" s="38">
        <f>E63*100/A55</f>
        <v>0</v>
      </c>
      <c r="G63" s="34">
        <f>COUNTIF(H12:H55,"Yếu")</f>
        <v>0</v>
      </c>
      <c r="H63" s="38">
        <f>G63*100/A55</f>
        <v>0</v>
      </c>
      <c r="I63" s="17"/>
    </row>
    <row r="64" spans="1:9" ht="24.95" customHeight="1" thickBot="1" x14ac:dyDescent="0.3">
      <c r="C64" s="24" t="s">
        <v>31</v>
      </c>
      <c r="D64" s="43"/>
      <c r="E64" s="36">
        <f>COUNTIF(F12:F55,"Kém")</f>
        <v>44</v>
      </c>
      <c r="F64" s="40">
        <f>E64*100/A55</f>
        <v>100</v>
      </c>
      <c r="G64" s="36">
        <f>COUNTIF(H12:H55,"Kém")</f>
        <v>44</v>
      </c>
      <c r="H64" s="40">
        <f>G64*100/A55</f>
        <v>100</v>
      </c>
      <c r="I64" s="18"/>
    </row>
    <row r="65" spans="1:9" ht="15" customHeight="1" x14ac:dyDescent="0.25">
      <c r="C65" s="19"/>
      <c r="D65" s="19"/>
    </row>
    <row r="66" spans="1:9" ht="18" customHeight="1" x14ac:dyDescent="0.25">
      <c r="E66" s="82" t="s">
        <v>22</v>
      </c>
      <c r="F66" s="82"/>
      <c r="G66" s="82"/>
      <c r="H66" s="82"/>
      <c r="I66" s="82"/>
    </row>
    <row r="67" spans="1:9" ht="18" customHeight="1" x14ac:dyDescent="0.25">
      <c r="A67" s="66" t="s">
        <v>7</v>
      </c>
      <c r="B67" s="66"/>
      <c r="C67" s="66"/>
      <c r="D67" s="66" t="s">
        <v>6</v>
      </c>
      <c r="E67" s="66"/>
      <c r="F67" s="66"/>
      <c r="G67" s="66"/>
      <c r="H67" s="66" t="s">
        <v>20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/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>
      <c r="A77" s="1">
        <v>1</v>
      </c>
    </row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  <row r="84" ht="18" customHeight="1" x14ac:dyDescent="0.25"/>
    <row r="85" ht="18" customHeight="1" x14ac:dyDescent="0.25"/>
    <row r="86" ht="18" customHeight="1" x14ac:dyDescent="0.25"/>
    <row r="87" ht="18" customHeight="1" x14ac:dyDescent="0.25"/>
    <row r="88" ht="18" customHeight="1" x14ac:dyDescent="0.25"/>
    <row r="89" ht="18" customHeight="1" x14ac:dyDescent="0.25"/>
    <row r="90" ht="18" customHeight="1" x14ac:dyDescent="0.25"/>
    <row r="91" ht="18" customHeight="1" x14ac:dyDescent="0.25"/>
    <row r="92" ht="18" customHeight="1" x14ac:dyDescent="0.25"/>
    <row r="93" ht="18" customHeight="1" x14ac:dyDescent="0.25"/>
    <row r="94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66:I66"/>
    <mergeCell ref="A67:C67"/>
    <mergeCell ref="D67:G67"/>
    <mergeCell ref="H67:I67"/>
    <mergeCell ref="C56:I56"/>
    <mergeCell ref="C57:C58"/>
    <mergeCell ref="E57:F57"/>
    <mergeCell ref="G57:H57"/>
    <mergeCell ref="I57:I58"/>
  </mergeCells>
  <conditionalFormatting sqref="F36:F55 H36:H55">
    <cfRule type="cellIs" dxfId="19" priority="15" stopIfTrue="1" operator="equal">
      <formula>"SVG"</formula>
    </cfRule>
    <cfRule type="cellIs" dxfId="18" priority="16" stopIfTrue="1" operator="equal">
      <formula>"SVXS"</formula>
    </cfRule>
  </conditionalFormatting>
  <conditionalFormatting sqref="F15:F35 H15:H35">
    <cfRule type="cellIs" dxfId="17" priority="13" stopIfTrue="1" operator="equal">
      <formula>"SVG"</formula>
    </cfRule>
    <cfRule type="cellIs" dxfId="16" priority="14" stopIfTrue="1" operator="equal">
      <formula>"SVXS"</formula>
    </cfRule>
  </conditionalFormatting>
  <conditionalFormatting sqref="F12:F14 H12:H14">
    <cfRule type="cellIs" dxfId="15" priority="11" stopIfTrue="1" operator="equal">
      <formula>"SVG"</formula>
    </cfRule>
    <cfRule type="cellIs" dxfId="14" priority="12" stopIfTrue="1" operator="equal">
      <formula>"SVXS"</formula>
    </cfRule>
  </conditionalFormatting>
  <pageMargins left="0.5" right="0.25" top="0.3" bottom="0.5" header="0" footer="0.25"/>
  <pageSetup paperSize="9" scale="95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0"/>
  <sheetViews>
    <sheetView view="pageBreakPreview" zoomScaleNormal="100" workbookViewId="0">
      <selection activeCell="F12" sqref="F12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72" t="s">
        <v>28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1.95" customHeight="1" x14ac:dyDescent="0.2">
      <c r="A12" s="14">
        <v>1</v>
      </c>
      <c r="B12" s="28"/>
      <c r="C12" s="31"/>
      <c r="D12" s="32"/>
      <c r="E12" s="15"/>
      <c r="F12" s="33" t="str">
        <f t="shared" ref="F12:F24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4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1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1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1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1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1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1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21.95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21.95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.95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.95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.95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ht="24.95" customHeight="1" x14ac:dyDescent="0.25">
      <c r="A25" s="22"/>
      <c r="B25" s="22"/>
      <c r="C25" s="83" t="s">
        <v>11</v>
      </c>
      <c r="D25" s="83"/>
      <c r="E25" s="83"/>
      <c r="F25" s="83"/>
      <c r="G25" s="83"/>
      <c r="H25" s="83"/>
      <c r="I25" s="83"/>
    </row>
    <row r="26" spans="1:9" ht="21.95" customHeight="1" x14ac:dyDescent="0.25">
      <c r="C26" s="84" t="s">
        <v>12</v>
      </c>
      <c r="D26" s="25"/>
      <c r="E26" s="86" t="s">
        <v>6</v>
      </c>
      <c r="F26" s="87"/>
      <c r="G26" s="86" t="s">
        <v>7</v>
      </c>
      <c r="H26" s="87"/>
      <c r="I26" s="88" t="s">
        <v>8</v>
      </c>
    </row>
    <row r="27" spans="1:9" s="12" customFormat="1" ht="21.95" customHeight="1" x14ac:dyDescent="0.2">
      <c r="C27" s="85"/>
      <c r="D27" s="20"/>
      <c r="E27" s="13" t="s">
        <v>13</v>
      </c>
      <c r="F27" s="16" t="s">
        <v>14</v>
      </c>
      <c r="G27" s="13" t="s">
        <v>13</v>
      </c>
      <c r="H27" s="16" t="s">
        <v>14</v>
      </c>
      <c r="I27" s="89"/>
    </row>
    <row r="28" spans="1:9" ht="21.95" customHeight="1" x14ac:dyDescent="0.25">
      <c r="C28" s="23" t="s">
        <v>15</v>
      </c>
      <c r="D28" s="11"/>
      <c r="E28" s="34">
        <f>COUNTIF(F12:F24,"Xuất sắc")</f>
        <v>0</v>
      </c>
      <c r="F28" s="38">
        <f>E28*100/A24</f>
        <v>0</v>
      </c>
      <c r="G28" s="34">
        <f>COUNTIF(H12:H24,"Xuất sắc")</f>
        <v>0</v>
      </c>
      <c r="H28" s="38">
        <f>G28*100/A24</f>
        <v>0</v>
      </c>
      <c r="I28" s="17"/>
    </row>
    <row r="29" spans="1:9" ht="21.95" customHeight="1" x14ac:dyDescent="0.25">
      <c r="C29" s="23" t="s">
        <v>16</v>
      </c>
      <c r="D29" s="11"/>
      <c r="E29" s="34">
        <f>COUNTIF(F12:F24,"Tốt")</f>
        <v>0</v>
      </c>
      <c r="F29" s="39">
        <f>E29*100/A24</f>
        <v>0</v>
      </c>
      <c r="G29" s="34">
        <f>COUNTIF(H12:H24,"Tốt")</f>
        <v>0</v>
      </c>
      <c r="H29" s="39">
        <f>G29*100/A24</f>
        <v>0</v>
      </c>
      <c r="I29" s="17"/>
    </row>
    <row r="30" spans="1:9" ht="21.95" customHeight="1" x14ac:dyDescent="0.25">
      <c r="C30" s="23" t="s">
        <v>17</v>
      </c>
      <c r="D30" s="11"/>
      <c r="E30" s="34">
        <f>COUNTIF(F12:F24,"Khá")</f>
        <v>0</v>
      </c>
      <c r="F30" s="39">
        <f>E30*100/A24</f>
        <v>0</v>
      </c>
      <c r="G30" s="34">
        <f>COUNTIF(H12:H24,"Khá")</f>
        <v>0</v>
      </c>
      <c r="H30" s="39">
        <f>G30*100/A24</f>
        <v>0</v>
      </c>
      <c r="I30" s="17"/>
    </row>
    <row r="31" spans="1:9" ht="21.95" customHeight="1" x14ac:dyDescent="0.25">
      <c r="C31" s="23" t="s">
        <v>18</v>
      </c>
      <c r="D31" s="11"/>
      <c r="E31" s="34">
        <f>COUNTIF(F12:F24,"TB")</f>
        <v>0</v>
      </c>
      <c r="F31" s="39">
        <f>E31*100/A24</f>
        <v>0</v>
      </c>
      <c r="G31" s="34">
        <f>COUNTIF(H12:H24,"TB")</f>
        <v>0</v>
      </c>
      <c r="H31" s="39">
        <f>G31*100/A24</f>
        <v>0</v>
      </c>
      <c r="I31" s="17"/>
    </row>
    <row r="32" spans="1:9" ht="21.95" customHeight="1" x14ac:dyDescent="0.25">
      <c r="C32" s="23" t="s">
        <v>19</v>
      </c>
      <c r="D32" s="11"/>
      <c r="E32" s="34">
        <f>COUNTIF(F12:F24,"Yếu")</f>
        <v>0</v>
      </c>
      <c r="F32" s="38">
        <f>E32*100/A24</f>
        <v>0</v>
      </c>
      <c r="G32" s="34">
        <f>COUNTIF(H12:H24,"Yếu")</f>
        <v>0</v>
      </c>
      <c r="H32" s="38">
        <f>G32*100/A24</f>
        <v>0</v>
      </c>
      <c r="I32" s="17"/>
    </row>
    <row r="33" spans="1:9" ht="21.95" customHeight="1" thickBot="1" x14ac:dyDescent="0.3">
      <c r="C33" s="24" t="s">
        <v>31</v>
      </c>
      <c r="D33" s="21"/>
      <c r="E33" s="36">
        <f>COUNTIF(F12:F24,"Kém")</f>
        <v>13</v>
      </c>
      <c r="F33" s="40">
        <f>E33*100/A24</f>
        <v>100</v>
      </c>
      <c r="G33" s="36">
        <f>COUNTIF(H12:H24,"Kém")</f>
        <v>13</v>
      </c>
      <c r="H33" s="40">
        <f>G33*100/A24</f>
        <v>100</v>
      </c>
      <c r="I33" s="18"/>
    </row>
    <row r="34" spans="1:9" ht="15" customHeight="1" x14ac:dyDescent="0.25">
      <c r="C34" s="19"/>
      <c r="D34" s="19"/>
    </row>
    <row r="35" spans="1:9" ht="18" customHeight="1" x14ac:dyDescent="0.25">
      <c r="E35" s="82" t="s">
        <v>22</v>
      </c>
      <c r="F35" s="82"/>
      <c r="G35" s="82"/>
      <c r="H35" s="82"/>
      <c r="I35" s="82"/>
    </row>
    <row r="36" spans="1:9" ht="18" customHeight="1" x14ac:dyDescent="0.25">
      <c r="A36" s="66" t="s">
        <v>7</v>
      </c>
      <c r="B36" s="66"/>
      <c r="C36" s="66"/>
      <c r="D36" s="66" t="s">
        <v>6</v>
      </c>
      <c r="E36" s="66"/>
      <c r="F36" s="66"/>
      <c r="G36" s="66"/>
      <c r="H36" s="66" t="s">
        <v>20</v>
      </c>
      <c r="I36" s="66"/>
    </row>
    <row r="37" spans="1:9" ht="18" customHeight="1" x14ac:dyDescent="0.25"/>
    <row r="38" spans="1:9" ht="18" customHeight="1" x14ac:dyDescent="0.25"/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>
      <c r="A43" s="1">
        <v>1</v>
      </c>
    </row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5:I35"/>
    <mergeCell ref="A36:C36"/>
    <mergeCell ref="D36:G36"/>
    <mergeCell ref="H36:I36"/>
    <mergeCell ref="C25:I25"/>
    <mergeCell ref="C26:C27"/>
    <mergeCell ref="E26:F26"/>
    <mergeCell ref="G26:H26"/>
    <mergeCell ref="I26:I27"/>
  </mergeCells>
  <conditionalFormatting sqref="F12:F24">
    <cfRule type="cellIs" dxfId="13" priority="9" stopIfTrue="1" operator="equal">
      <formula>"SVG"</formula>
    </cfRule>
    <cfRule type="cellIs" dxfId="12" priority="10" stopIfTrue="1" operator="equal">
      <formula>"SVXS"</formula>
    </cfRule>
  </conditionalFormatting>
  <conditionalFormatting sqref="H12:H24">
    <cfRule type="cellIs" dxfId="11" priority="7" stopIfTrue="1" operator="equal">
      <formula>"SVG"</formula>
    </cfRule>
    <cfRule type="cellIs" dxfId="10" priority="8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2"/>
  <sheetViews>
    <sheetView view="pageBreakPreview" zoomScaleNormal="100" workbookViewId="0">
      <selection activeCell="D41" sqref="D41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2" t="s">
        <v>29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18" customHeight="1" x14ac:dyDescent="0.2">
      <c r="A12" s="14">
        <v>1</v>
      </c>
      <c r="B12" s="45" t="s">
        <v>408</v>
      </c>
      <c r="C12" s="51" t="s">
        <v>409</v>
      </c>
      <c r="D12" s="52" t="s">
        <v>312</v>
      </c>
      <c r="E12" s="15"/>
      <c r="F12" s="33" t="str">
        <f t="shared" ref="F12:F28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8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18" customHeight="1" x14ac:dyDescent="0.2">
      <c r="A13" s="14">
        <v>2</v>
      </c>
      <c r="B13" s="45" t="s">
        <v>410</v>
      </c>
      <c r="C13" s="53" t="s">
        <v>411</v>
      </c>
      <c r="D13" s="54" t="s">
        <v>217</v>
      </c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18" customHeight="1" x14ac:dyDescent="0.2">
      <c r="A14" s="14">
        <v>3</v>
      </c>
      <c r="B14" s="45" t="s">
        <v>412</v>
      </c>
      <c r="C14" s="53" t="s">
        <v>413</v>
      </c>
      <c r="D14" s="54" t="s">
        <v>44</v>
      </c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18" customHeight="1" x14ac:dyDescent="0.2">
      <c r="A15" s="14">
        <v>4</v>
      </c>
      <c r="B15" s="45" t="s">
        <v>414</v>
      </c>
      <c r="C15" s="53" t="s">
        <v>415</v>
      </c>
      <c r="D15" s="54" t="s">
        <v>416</v>
      </c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18" customHeight="1" x14ac:dyDescent="0.2">
      <c r="A16" s="14">
        <v>5</v>
      </c>
      <c r="B16" s="45" t="s">
        <v>417</v>
      </c>
      <c r="C16" s="53" t="s">
        <v>418</v>
      </c>
      <c r="D16" s="54" t="s">
        <v>71</v>
      </c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18" customHeight="1" x14ac:dyDescent="0.2">
      <c r="A17" s="14">
        <v>6</v>
      </c>
      <c r="B17" s="45" t="s">
        <v>419</v>
      </c>
      <c r="C17" s="53" t="s">
        <v>420</v>
      </c>
      <c r="D17" s="54" t="s">
        <v>71</v>
      </c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18" customHeight="1" x14ac:dyDescent="0.2">
      <c r="A18" s="14">
        <v>7</v>
      </c>
      <c r="B18" s="45" t="s">
        <v>421</v>
      </c>
      <c r="C18" s="53" t="s">
        <v>422</v>
      </c>
      <c r="D18" s="54" t="s">
        <v>423</v>
      </c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18" customHeight="1" x14ac:dyDescent="0.2">
      <c r="A19" s="14">
        <v>8</v>
      </c>
      <c r="B19" s="45" t="s">
        <v>424</v>
      </c>
      <c r="C19" s="53" t="s">
        <v>425</v>
      </c>
      <c r="D19" s="54" t="s">
        <v>426</v>
      </c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s="12" customFormat="1" ht="18" customHeight="1" x14ac:dyDescent="0.2">
      <c r="A20" s="14">
        <v>9</v>
      </c>
      <c r="B20" s="45" t="s">
        <v>427</v>
      </c>
      <c r="C20" s="53" t="s">
        <v>428</v>
      </c>
      <c r="D20" s="54" t="s">
        <v>239</v>
      </c>
      <c r="E20" s="15"/>
      <c r="F20" s="33" t="str">
        <f t="shared" si="0"/>
        <v>Kém</v>
      </c>
      <c r="G20" s="15"/>
      <c r="H20" s="33" t="str">
        <f t="shared" si="1"/>
        <v>Kém</v>
      </c>
      <c r="I20" s="30"/>
    </row>
    <row r="21" spans="1:9" s="12" customFormat="1" ht="18" customHeight="1" x14ac:dyDescent="0.2">
      <c r="A21" s="14">
        <v>10</v>
      </c>
      <c r="B21" s="45" t="s">
        <v>429</v>
      </c>
      <c r="C21" s="53" t="s">
        <v>101</v>
      </c>
      <c r="D21" s="54" t="s">
        <v>430</v>
      </c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18" customHeight="1" x14ac:dyDescent="0.2">
      <c r="A22" s="14">
        <v>11</v>
      </c>
      <c r="B22" s="45" t="s">
        <v>431</v>
      </c>
      <c r="C22" s="53" t="s">
        <v>432</v>
      </c>
      <c r="D22" s="54" t="s">
        <v>433</v>
      </c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18" customHeight="1" x14ac:dyDescent="0.2">
      <c r="A23" s="14">
        <v>12</v>
      </c>
      <c r="B23" s="45" t="s">
        <v>434</v>
      </c>
      <c r="C23" s="53" t="s">
        <v>435</v>
      </c>
      <c r="D23" s="54" t="s">
        <v>136</v>
      </c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18" customHeight="1" x14ac:dyDescent="0.2">
      <c r="A24" s="14">
        <v>13</v>
      </c>
      <c r="B24" s="45" t="s">
        <v>436</v>
      </c>
      <c r="C24" s="53" t="s">
        <v>437</v>
      </c>
      <c r="D24" s="54" t="s">
        <v>438</v>
      </c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18" customHeight="1" x14ac:dyDescent="0.2">
      <c r="A25" s="14">
        <v>14</v>
      </c>
      <c r="B25" s="45" t="s">
        <v>439</v>
      </c>
      <c r="C25" s="53" t="s">
        <v>99</v>
      </c>
      <c r="D25" s="54" t="s">
        <v>368</v>
      </c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18" customHeight="1" x14ac:dyDescent="0.2">
      <c r="A26" s="14">
        <v>15</v>
      </c>
      <c r="B26" s="45" t="s">
        <v>440</v>
      </c>
      <c r="C26" s="53" t="s">
        <v>275</v>
      </c>
      <c r="D26" s="54" t="s">
        <v>393</v>
      </c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s="12" customFormat="1" ht="18" customHeight="1" x14ac:dyDescent="0.2">
      <c r="A27" s="14">
        <v>16</v>
      </c>
      <c r="B27" s="45" t="s">
        <v>441</v>
      </c>
      <c r="C27" s="53" t="s">
        <v>442</v>
      </c>
      <c r="D27" s="54" t="s">
        <v>206</v>
      </c>
      <c r="E27" s="15"/>
      <c r="F27" s="33" t="str">
        <f t="shared" si="0"/>
        <v>Kém</v>
      </c>
      <c r="G27" s="15"/>
      <c r="H27" s="33" t="str">
        <f t="shared" si="1"/>
        <v>Kém</v>
      </c>
      <c r="I27" s="15"/>
    </row>
    <row r="28" spans="1:9" s="12" customFormat="1" ht="18" customHeight="1" x14ac:dyDescent="0.2">
      <c r="A28" s="14">
        <v>17</v>
      </c>
      <c r="B28" s="45" t="s">
        <v>443</v>
      </c>
      <c r="C28" s="53" t="s">
        <v>444</v>
      </c>
      <c r="D28" s="54" t="s">
        <v>445</v>
      </c>
      <c r="E28" s="15"/>
      <c r="F28" s="33" t="str">
        <f t="shared" si="0"/>
        <v>Kém</v>
      </c>
      <c r="G28" s="15"/>
      <c r="H28" s="33" t="str">
        <f t="shared" si="1"/>
        <v>Kém</v>
      </c>
      <c r="I28" s="15"/>
    </row>
    <row r="29" spans="1:9" ht="24.95" customHeight="1" x14ac:dyDescent="0.25">
      <c r="A29" s="22"/>
      <c r="B29" s="22"/>
      <c r="C29" s="83" t="s">
        <v>11</v>
      </c>
      <c r="D29" s="83"/>
      <c r="E29" s="83"/>
      <c r="F29" s="83"/>
      <c r="G29" s="83"/>
      <c r="H29" s="83"/>
      <c r="I29" s="83"/>
    </row>
    <row r="30" spans="1:9" ht="20.100000000000001" customHeight="1" x14ac:dyDescent="0.25">
      <c r="C30" s="84" t="s">
        <v>12</v>
      </c>
      <c r="D30" s="25"/>
      <c r="E30" s="86" t="s">
        <v>6</v>
      </c>
      <c r="F30" s="87"/>
      <c r="G30" s="86" t="s">
        <v>7</v>
      </c>
      <c r="H30" s="87"/>
      <c r="I30" s="88" t="s">
        <v>8</v>
      </c>
    </row>
    <row r="31" spans="1:9" s="12" customFormat="1" ht="20.100000000000001" customHeight="1" x14ac:dyDescent="0.2">
      <c r="C31" s="85"/>
      <c r="D31" s="20"/>
      <c r="E31" s="13" t="s">
        <v>13</v>
      </c>
      <c r="F31" s="16" t="s">
        <v>14</v>
      </c>
      <c r="G31" s="13" t="s">
        <v>13</v>
      </c>
      <c r="H31" s="16" t="s">
        <v>14</v>
      </c>
      <c r="I31" s="89"/>
    </row>
    <row r="32" spans="1:9" ht="20.100000000000001" customHeight="1" x14ac:dyDescent="0.25">
      <c r="C32" s="23" t="s">
        <v>15</v>
      </c>
      <c r="D32" s="11"/>
      <c r="E32" s="34">
        <f>COUNTIF(F12:F28,"Xuất sắc")</f>
        <v>0</v>
      </c>
      <c r="F32" s="38">
        <f>E32*100/A28</f>
        <v>0</v>
      </c>
      <c r="G32" s="34">
        <f>COUNTIF(H12:H28,"Xuất sắc")</f>
        <v>0</v>
      </c>
      <c r="H32" s="38">
        <f>G32*100/A28</f>
        <v>0</v>
      </c>
      <c r="I32" s="17"/>
    </row>
    <row r="33" spans="1:9" ht="20.100000000000001" customHeight="1" x14ac:dyDescent="0.25">
      <c r="C33" s="23" t="s">
        <v>16</v>
      </c>
      <c r="D33" s="11"/>
      <c r="E33" s="34">
        <f>COUNTIF(F12:F28,"Tốt")</f>
        <v>0</v>
      </c>
      <c r="F33" s="39">
        <f>E33*100/A28</f>
        <v>0</v>
      </c>
      <c r="G33" s="34">
        <f>COUNTIF(H12:H28,"Tốt")</f>
        <v>0</v>
      </c>
      <c r="H33" s="39">
        <f>G33*100/A28</f>
        <v>0</v>
      </c>
      <c r="I33" s="17"/>
    </row>
    <row r="34" spans="1:9" ht="20.100000000000001" customHeight="1" x14ac:dyDescent="0.25">
      <c r="C34" s="23" t="s">
        <v>17</v>
      </c>
      <c r="D34" s="11"/>
      <c r="E34" s="34">
        <f>COUNTIF(F12:F28,"Khá")</f>
        <v>0</v>
      </c>
      <c r="F34" s="39">
        <f>E34*100/A28</f>
        <v>0</v>
      </c>
      <c r="G34" s="34">
        <f>COUNTIF(H12:H28,"Khá")</f>
        <v>0</v>
      </c>
      <c r="H34" s="39">
        <f>G34*100/A28</f>
        <v>0</v>
      </c>
      <c r="I34" s="17"/>
    </row>
    <row r="35" spans="1:9" ht="20.100000000000001" customHeight="1" x14ac:dyDescent="0.25">
      <c r="C35" s="23" t="s">
        <v>18</v>
      </c>
      <c r="D35" s="11"/>
      <c r="E35" s="34">
        <f>COUNTIF(F12:F28,"TB")</f>
        <v>0</v>
      </c>
      <c r="F35" s="39">
        <f>E35*100/A28</f>
        <v>0</v>
      </c>
      <c r="G35" s="34">
        <f>COUNTIF(H12:H28,"TB")</f>
        <v>0</v>
      </c>
      <c r="H35" s="39">
        <f>G35*100/A28</f>
        <v>0</v>
      </c>
      <c r="I35" s="17"/>
    </row>
    <row r="36" spans="1:9" ht="20.100000000000001" customHeight="1" x14ac:dyDescent="0.25">
      <c r="C36" s="23" t="s">
        <v>19</v>
      </c>
      <c r="D36" s="11"/>
      <c r="E36" s="34">
        <f>COUNTIF(F12:F28,"Yếu")</f>
        <v>0</v>
      </c>
      <c r="F36" s="38">
        <f>E36*100/A28</f>
        <v>0</v>
      </c>
      <c r="G36" s="34">
        <f>COUNTIF(H12:H28,"Yếu")</f>
        <v>0</v>
      </c>
      <c r="H36" s="38">
        <f>G36*100/A28</f>
        <v>0</v>
      </c>
      <c r="I36" s="17"/>
    </row>
    <row r="37" spans="1:9" ht="20.100000000000001" customHeight="1" thickBot="1" x14ac:dyDescent="0.3">
      <c r="C37" s="24" t="s">
        <v>31</v>
      </c>
      <c r="D37" s="21"/>
      <c r="E37" s="36">
        <f>COUNTIF(F12:F28,"Kém")</f>
        <v>17</v>
      </c>
      <c r="F37" s="40">
        <f>E37*100/A28</f>
        <v>100</v>
      </c>
      <c r="G37" s="36">
        <f>COUNTIF(H12:H28,"Kém")</f>
        <v>17</v>
      </c>
      <c r="H37" s="40">
        <f>G37*100/A28</f>
        <v>100</v>
      </c>
      <c r="I37" s="18"/>
    </row>
    <row r="38" spans="1:9" ht="15" customHeight="1" x14ac:dyDescent="0.25">
      <c r="C38" s="19"/>
      <c r="D38" s="19"/>
    </row>
    <row r="39" spans="1:9" ht="18" customHeight="1" x14ac:dyDescent="0.25">
      <c r="E39" s="82" t="s">
        <v>22</v>
      </c>
      <c r="F39" s="82"/>
      <c r="G39" s="82"/>
      <c r="H39" s="82"/>
      <c r="I39" s="82"/>
    </row>
    <row r="40" spans="1:9" ht="18" customHeight="1" x14ac:dyDescent="0.25">
      <c r="A40" s="66" t="s">
        <v>7</v>
      </c>
      <c r="B40" s="66"/>
      <c r="C40" s="66"/>
      <c r="D40" s="66" t="s">
        <v>6</v>
      </c>
      <c r="E40" s="66"/>
      <c r="F40" s="66"/>
      <c r="G40" s="66"/>
      <c r="H40" s="66" t="s">
        <v>20</v>
      </c>
      <c r="I40" s="66"/>
    </row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>
      <c r="A45" s="1">
        <v>1</v>
      </c>
    </row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9:I39"/>
    <mergeCell ref="A40:C40"/>
    <mergeCell ref="D40:G40"/>
    <mergeCell ref="H40:I40"/>
    <mergeCell ref="C29:I29"/>
    <mergeCell ref="C30:C31"/>
    <mergeCell ref="E30:F30"/>
    <mergeCell ref="G30:H30"/>
    <mergeCell ref="I30:I31"/>
  </mergeCells>
  <conditionalFormatting sqref="F12:F28">
    <cfRule type="cellIs" dxfId="9" priority="5" stopIfTrue="1" operator="equal">
      <formula>"SVG"</formula>
    </cfRule>
    <cfRule type="cellIs" dxfId="8" priority="6" stopIfTrue="1" operator="equal">
      <formula>"SVXS"</formula>
    </cfRule>
  </conditionalFormatting>
  <conditionalFormatting sqref="H12:H28">
    <cfRule type="cellIs" dxfId="7" priority="3" stopIfTrue="1" operator="equal">
      <formula>"SVG"</formula>
    </cfRule>
    <cfRule type="cellIs" dxfId="6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63"/>
  <sheetViews>
    <sheetView view="pageBreakPreview" topLeftCell="A14" zoomScaleNormal="100" workbookViewId="0">
      <selection activeCell="I33" sqref="I33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2" t="s">
        <v>446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1" customHeight="1" x14ac:dyDescent="0.2">
      <c r="A12" s="14">
        <v>1</v>
      </c>
      <c r="B12" s="28"/>
      <c r="C12" s="31"/>
      <c r="D12" s="32"/>
      <c r="E12" s="15"/>
      <c r="F12" s="33" t="str">
        <f t="shared" ref="F12:F26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26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1" customHeight="1" x14ac:dyDescent="0.2">
      <c r="A13" s="14">
        <v>2</v>
      </c>
      <c r="B13" s="28"/>
      <c r="C13" s="31"/>
      <c r="D13" s="32"/>
      <c r="E13" s="15"/>
      <c r="F13" s="33" t="str">
        <f t="shared" ref="F13:F19" si="2">IF(AND(E13&gt;=90),"XS",IF(AND(E13&gt;=80),"Tốt",IF(AND(E13&gt;=70),"Khá",IF(AND(E13&gt;=60),"TBK",IF(AND(E13&gt;=50),"TB",IF(AND(E13&gt;=30),"Yếu",IF(AND(E13&gt;=0),"Kém"," ")))))))</f>
        <v>Kém</v>
      </c>
      <c r="G13" s="15"/>
      <c r="H13" s="33" t="str">
        <f t="shared" ref="H13:H19" si="3">IF(AND(G13&gt;=90),"XS",IF(AND(G13&gt;=80),"Tốt",IF(AND(G13&gt;=70),"Khá",IF(AND(G13&gt;=60),"TBK",IF(AND(G13&gt;=50),"TB",IF(AND(G13&gt;=30),"Yếu",IF(AND(G13&gt;=0),"Kém"," ")))))))</f>
        <v>Kém</v>
      </c>
      <c r="I13" s="15"/>
    </row>
    <row r="14" spans="1:20" s="12" customFormat="1" ht="21" customHeight="1" x14ac:dyDescent="0.2">
      <c r="A14" s="14">
        <v>3</v>
      </c>
      <c r="B14" s="28"/>
      <c r="C14" s="31"/>
      <c r="D14" s="32"/>
      <c r="E14" s="15"/>
      <c r="F14" s="33" t="str">
        <f t="shared" si="2"/>
        <v>Kém</v>
      </c>
      <c r="G14" s="15"/>
      <c r="H14" s="33" t="str">
        <f t="shared" si="3"/>
        <v>Kém</v>
      </c>
      <c r="I14" s="15"/>
    </row>
    <row r="15" spans="1:20" s="12" customFormat="1" ht="21" customHeight="1" x14ac:dyDescent="0.2">
      <c r="A15" s="14">
        <v>4</v>
      </c>
      <c r="B15" s="28"/>
      <c r="C15" s="31"/>
      <c r="D15" s="32"/>
      <c r="E15" s="15"/>
      <c r="F15" s="33" t="str">
        <f t="shared" si="2"/>
        <v>Kém</v>
      </c>
      <c r="G15" s="15"/>
      <c r="H15" s="33" t="str">
        <f t="shared" si="3"/>
        <v>Kém</v>
      </c>
      <c r="I15" s="15"/>
    </row>
    <row r="16" spans="1:20" s="12" customFormat="1" ht="21" customHeight="1" x14ac:dyDescent="0.2">
      <c r="A16" s="14">
        <v>5</v>
      </c>
      <c r="B16" s="28"/>
      <c r="C16" s="31"/>
      <c r="D16" s="32"/>
      <c r="E16" s="15"/>
      <c r="F16" s="33" t="str">
        <f t="shared" si="2"/>
        <v>Kém</v>
      </c>
      <c r="G16" s="15"/>
      <c r="H16" s="33" t="str">
        <f t="shared" si="3"/>
        <v>Kém</v>
      </c>
      <c r="I16" s="15"/>
    </row>
    <row r="17" spans="1:9" s="12" customFormat="1" ht="21" customHeight="1" x14ac:dyDescent="0.2">
      <c r="A17" s="14">
        <v>6</v>
      </c>
      <c r="B17" s="28"/>
      <c r="C17" s="31"/>
      <c r="D17" s="32"/>
      <c r="E17" s="15"/>
      <c r="F17" s="33" t="str">
        <f t="shared" si="2"/>
        <v>Kém</v>
      </c>
      <c r="G17" s="15"/>
      <c r="H17" s="33" t="str">
        <f t="shared" si="3"/>
        <v>Kém</v>
      </c>
      <c r="I17" s="15"/>
    </row>
    <row r="18" spans="1:9" s="12" customFormat="1" ht="21" customHeight="1" x14ac:dyDescent="0.2">
      <c r="A18" s="14">
        <v>7</v>
      </c>
      <c r="B18" s="28"/>
      <c r="C18" s="31"/>
      <c r="D18" s="32"/>
      <c r="E18" s="15"/>
      <c r="F18" s="33" t="str">
        <f t="shared" si="2"/>
        <v>Kém</v>
      </c>
      <c r="G18" s="15"/>
      <c r="H18" s="33" t="str">
        <f t="shared" si="3"/>
        <v>Kém</v>
      </c>
      <c r="I18" s="15"/>
    </row>
    <row r="19" spans="1:9" s="12" customFormat="1" ht="21" customHeight="1" x14ac:dyDescent="0.2">
      <c r="A19" s="14">
        <v>8</v>
      </c>
      <c r="B19" s="28"/>
      <c r="C19" s="31"/>
      <c r="D19" s="32"/>
      <c r="E19" s="15"/>
      <c r="F19" s="33" t="str">
        <f t="shared" si="2"/>
        <v>Kém</v>
      </c>
      <c r="G19" s="15"/>
      <c r="H19" s="33" t="str">
        <f t="shared" si="3"/>
        <v>Kém</v>
      </c>
      <c r="I19" s="15"/>
    </row>
    <row r="20" spans="1:9" s="12" customFormat="1" ht="21" customHeight="1" x14ac:dyDescent="0.2">
      <c r="A20" s="14">
        <v>9</v>
      </c>
      <c r="B20" s="28"/>
      <c r="C20" s="31"/>
      <c r="D20" s="32"/>
      <c r="E20" s="15"/>
      <c r="F20" s="33" t="str">
        <f t="shared" si="0"/>
        <v>Kém</v>
      </c>
      <c r="G20" s="15"/>
      <c r="H20" s="33" t="str">
        <f t="shared" si="1"/>
        <v>Kém</v>
      </c>
      <c r="I20" s="15"/>
    </row>
    <row r="21" spans="1:9" s="12" customFormat="1" ht="21" customHeight="1" x14ac:dyDescent="0.2">
      <c r="A21" s="14">
        <v>10</v>
      </c>
      <c r="B21" s="28"/>
      <c r="C21" s="31"/>
      <c r="D21" s="32"/>
      <c r="E21" s="15"/>
      <c r="F21" s="33" t="str">
        <f t="shared" si="0"/>
        <v>Kém</v>
      </c>
      <c r="G21" s="15"/>
      <c r="H21" s="33" t="str">
        <f t="shared" si="1"/>
        <v>Kém</v>
      </c>
      <c r="I21" s="15"/>
    </row>
    <row r="22" spans="1:9" s="12" customFormat="1" ht="21" customHeight="1" x14ac:dyDescent="0.2">
      <c r="A22" s="14">
        <v>11</v>
      </c>
      <c r="B22" s="28"/>
      <c r="C22" s="31"/>
      <c r="D22" s="32"/>
      <c r="E22" s="15"/>
      <c r="F22" s="33" t="str">
        <f t="shared" si="0"/>
        <v>Kém</v>
      </c>
      <c r="G22" s="15"/>
      <c r="H22" s="33" t="str">
        <f t="shared" si="1"/>
        <v>Kém</v>
      </c>
      <c r="I22" s="15"/>
    </row>
    <row r="23" spans="1:9" s="12" customFormat="1" ht="21" customHeight="1" x14ac:dyDescent="0.2">
      <c r="A23" s="14">
        <v>12</v>
      </c>
      <c r="B23" s="28"/>
      <c r="C23" s="31"/>
      <c r="D23" s="32"/>
      <c r="E23" s="15"/>
      <c r="F23" s="33" t="str">
        <f t="shared" si="0"/>
        <v>Kém</v>
      </c>
      <c r="G23" s="15"/>
      <c r="H23" s="33" t="str">
        <f t="shared" si="1"/>
        <v>Kém</v>
      </c>
      <c r="I23" s="15"/>
    </row>
    <row r="24" spans="1:9" s="12" customFormat="1" ht="21" customHeight="1" x14ac:dyDescent="0.2">
      <c r="A24" s="14">
        <v>13</v>
      </c>
      <c r="B24" s="28"/>
      <c r="C24" s="31"/>
      <c r="D24" s="32"/>
      <c r="E24" s="15"/>
      <c r="F24" s="33" t="str">
        <f t="shared" si="0"/>
        <v>Kém</v>
      </c>
      <c r="G24" s="15"/>
      <c r="H24" s="33" t="str">
        <f t="shared" si="1"/>
        <v>Kém</v>
      </c>
      <c r="I24" s="15"/>
    </row>
    <row r="25" spans="1:9" s="12" customFormat="1" ht="21" customHeight="1" x14ac:dyDescent="0.2">
      <c r="A25" s="14">
        <v>14</v>
      </c>
      <c r="B25" s="28"/>
      <c r="C25" s="31"/>
      <c r="D25" s="32"/>
      <c r="E25" s="15"/>
      <c r="F25" s="33" t="str">
        <f t="shared" si="0"/>
        <v>Kém</v>
      </c>
      <c r="G25" s="15"/>
      <c r="H25" s="33" t="str">
        <f t="shared" si="1"/>
        <v>Kém</v>
      </c>
      <c r="I25" s="15"/>
    </row>
    <row r="26" spans="1:9" s="12" customFormat="1" ht="21" customHeight="1" x14ac:dyDescent="0.2">
      <c r="A26" s="14">
        <v>15</v>
      </c>
      <c r="B26" s="28"/>
      <c r="C26" s="31"/>
      <c r="D26" s="32"/>
      <c r="E26" s="15"/>
      <c r="F26" s="33" t="str">
        <f t="shared" si="0"/>
        <v>Kém</v>
      </c>
      <c r="G26" s="15"/>
      <c r="H26" s="33" t="str">
        <f t="shared" si="1"/>
        <v>Kém</v>
      </c>
      <c r="I26" s="15"/>
    </row>
    <row r="27" spans="1:9" ht="21.95" customHeight="1" x14ac:dyDescent="0.25">
      <c r="A27" s="22"/>
      <c r="B27" s="22"/>
      <c r="C27" s="83" t="s">
        <v>11</v>
      </c>
      <c r="D27" s="83"/>
      <c r="E27" s="83"/>
      <c r="F27" s="83"/>
      <c r="G27" s="83"/>
      <c r="H27" s="83"/>
      <c r="I27" s="83"/>
    </row>
    <row r="28" spans="1:9" ht="21.95" customHeight="1" x14ac:dyDescent="0.25">
      <c r="C28" s="84" t="s">
        <v>12</v>
      </c>
      <c r="D28" s="25"/>
      <c r="E28" s="86" t="s">
        <v>6</v>
      </c>
      <c r="F28" s="87"/>
      <c r="G28" s="86" t="s">
        <v>7</v>
      </c>
      <c r="H28" s="87"/>
      <c r="I28" s="88" t="s">
        <v>8</v>
      </c>
    </row>
    <row r="29" spans="1:9" s="12" customFormat="1" ht="21.95" customHeight="1" x14ac:dyDescent="0.2">
      <c r="C29" s="85"/>
      <c r="D29" s="20"/>
      <c r="E29" s="13" t="s">
        <v>13</v>
      </c>
      <c r="F29" s="16" t="s">
        <v>14</v>
      </c>
      <c r="G29" s="13" t="s">
        <v>13</v>
      </c>
      <c r="H29" s="16" t="s">
        <v>14</v>
      </c>
      <c r="I29" s="89"/>
    </row>
    <row r="30" spans="1:9" ht="21.95" customHeight="1" x14ac:dyDescent="0.25">
      <c r="C30" s="23" t="s">
        <v>15</v>
      </c>
      <c r="D30" s="11"/>
      <c r="E30" s="34">
        <f>COUNTIF(F12:F26,"Xuất sắc")</f>
        <v>0</v>
      </c>
      <c r="F30" s="38">
        <f>E30*100/A26</f>
        <v>0</v>
      </c>
      <c r="G30" s="34">
        <f>COUNTIF(H12:H26,"Xuất sắc")</f>
        <v>0</v>
      </c>
      <c r="H30" s="38">
        <f>G30*100/A26</f>
        <v>0</v>
      </c>
      <c r="I30" s="17"/>
    </row>
    <row r="31" spans="1:9" ht="21.95" customHeight="1" x14ac:dyDescent="0.25">
      <c r="C31" s="23" t="s">
        <v>16</v>
      </c>
      <c r="D31" s="11"/>
      <c r="E31" s="34">
        <f>COUNTIF(F12:F26,"Tốt")</f>
        <v>0</v>
      </c>
      <c r="F31" s="39">
        <f>E31*100/A26</f>
        <v>0</v>
      </c>
      <c r="G31" s="34">
        <f>COUNTIF(H12:H26,"Tốt")</f>
        <v>0</v>
      </c>
      <c r="H31" s="39">
        <f>G31*100/A26</f>
        <v>0</v>
      </c>
      <c r="I31" s="17"/>
    </row>
    <row r="32" spans="1:9" ht="21.95" customHeight="1" x14ac:dyDescent="0.25">
      <c r="C32" s="23" t="s">
        <v>17</v>
      </c>
      <c r="D32" s="11"/>
      <c r="E32" s="34">
        <f>COUNTIF(F12:F26,"Khá")</f>
        <v>0</v>
      </c>
      <c r="F32" s="39">
        <f>E32*100/A26</f>
        <v>0</v>
      </c>
      <c r="G32" s="34">
        <f>COUNTIF(H12:H26,"Khá")</f>
        <v>0</v>
      </c>
      <c r="H32" s="39">
        <f>G32*100/A26</f>
        <v>0</v>
      </c>
      <c r="I32" s="17"/>
    </row>
    <row r="33" spans="1:9" ht="21.95" customHeight="1" x14ac:dyDescent="0.25">
      <c r="C33" s="23" t="s">
        <v>18</v>
      </c>
      <c r="D33" s="11"/>
      <c r="E33" s="34">
        <f>COUNTIF(F12:F26,"TB")</f>
        <v>0</v>
      </c>
      <c r="F33" s="39">
        <f>E33*100/A26</f>
        <v>0</v>
      </c>
      <c r="G33" s="34">
        <f>COUNTIF(H12:H26,"TB")</f>
        <v>0</v>
      </c>
      <c r="H33" s="39">
        <f>G33*100/A26</f>
        <v>0</v>
      </c>
      <c r="I33" s="17"/>
    </row>
    <row r="34" spans="1:9" ht="21.95" customHeight="1" x14ac:dyDescent="0.25">
      <c r="C34" s="23" t="s">
        <v>19</v>
      </c>
      <c r="D34" s="11"/>
      <c r="E34" s="34">
        <f>COUNTIF(F12:F26,"Yếu")</f>
        <v>0</v>
      </c>
      <c r="F34" s="38">
        <f>E34*100/A26</f>
        <v>0</v>
      </c>
      <c r="G34" s="34">
        <f>COUNTIF(H12:H26,"Yếu")</f>
        <v>0</v>
      </c>
      <c r="H34" s="38">
        <f>G34*100/A26</f>
        <v>0</v>
      </c>
      <c r="I34" s="17"/>
    </row>
    <row r="35" spans="1:9" ht="21.95" customHeight="1" thickBot="1" x14ac:dyDescent="0.3">
      <c r="C35" s="24" t="s">
        <v>31</v>
      </c>
      <c r="D35" s="21"/>
      <c r="E35" s="36">
        <f>COUNTIF(F12:F26,"Kém")</f>
        <v>15</v>
      </c>
      <c r="F35" s="40">
        <f>E35*100/A26</f>
        <v>100</v>
      </c>
      <c r="G35" s="36">
        <f>COUNTIF(H12:H26,"Kém")</f>
        <v>15</v>
      </c>
      <c r="H35" s="40">
        <f>G35*100/A26</f>
        <v>100</v>
      </c>
      <c r="I35" s="18"/>
    </row>
    <row r="36" spans="1:9" ht="15" customHeight="1" x14ac:dyDescent="0.25">
      <c r="C36" s="19"/>
      <c r="D36" s="19"/>
    </row>
    <row r="37" spans="1:9" ht="18" customHeight="1" x14ac:dyDescent="0.25">
      <c r="E37" s="82" t="s">
        <v>22</v>
      </c>
      <c r="F37" s="82"/>
      <c r="G37" s="82"/>
      <c r="H37" s="82"/>
      <c r="I37" s="82"/>
    </row>
    <row r="38" spans="1:9" ht="18" customHeight="1" x14ac:dyDescent="0.25">
      <c r="A38" s="66" t="s">
        <v>7</v>
      </c>
      <c r="B38" s="66"/>
      <c r="C38" s="66"/>
      <c r="D38" s="66" t="s">
        <v>6</v>
      </c>
      <c r="E38" s="66"/>
      <c r="F38" s="66"/>
      <c r="G38" s="66"/>
      <c r="H38" s="66" t="s">
        <v>20</v>
      </c>
      <c r="I38" s="66"/>
    </row>
    <row r="39" spans="1:9" ht="18" customHeight="1" x14ac:dyDescent="0.25"/>
    <row r="40" spans="1:9" ht="18" customHeight="1" x14ac:dyDescent="0.25"/>
    <row r="41" spans="1:9" ht="18" customHeight="1" x14ac:dyDescent="0.25"/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>
      <c r="A46" s="1">
        <v>1</v>
      </c>
    </row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  <row r="62" ht="18" customHeight="1" x14ac:dyDescent="0.25"/>
    <row r="63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7:I37"/>
    <mergeCell ref="A38:C38"/>
    <mergeCell ref="D38:G38"/>
    <mergeCell ref="H38:I38"/>
    <mergeCell ref="C27:I27"/>
    <mergeCell ref="C28:C29"/>
    <mergeCell ref="E28:F28"/>
    <mergeCell ref="G28:H28"/>
    <mergeCell ref="I28:I29"/>
  </mergeCells>
  <conditionalFormatting sqref="F12 H12 H20:H26 F20:F26">
    <cfRule type="cellIs" dxfId="5" priority="3" stopIfTrue="1" operator="equal">
      <formula>"SVG"</formula>
    </cfRule>
    <cfRule type="cellIs" dxfId="4" priority="4" stopIfTrue="1" operator="equal">
      <formula>"SVXS"</formula>
    </cfRule>
  </conditionalFormatting>
  <conditionalFormatting sqref="H13:H19 F13:F19">
    <cfRule type="cellIs" dxfId="3" priority="1" stopIfTrue="1" operator="equal">
      <formula>"SVG"</formula>
    </cfRule>
    <cfRule type="cellIs" dxfId="2" priority="2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T56"/>
  <sheetViews>
    <sheetView view="pageBreakPreview" zoomScaleNormal="100" workbookViewId="0">
      <selection activeCell="C30" sqref="C30"/>
    </sheetView>
  </sheetViews>
  <sheetFormatPr defaultRowHeight="15" x14ac:dyDescent="0.25"/>
  <cols>
    <col min="1" max="1" width="6.83203125" style="1" customWidth="1"/>
    <col min="2" max="2" width="11.83203125" style="1" customWidth="1"/>
    <col min="3" max="3" width="23.83203125" style="1" customWidth="1"/>
    <col min="4" max="4" width="8.83203125" style="1" customWidth="1"/>
    <col min="5" max="8" width="9.6640625" style="1" customWidth="1"/>
    <col min="9" max="9" width="20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23</v>
      </c>
      <c r="B3" s="66"/>
      <c r="C3" s="66"/>
      <c r="D3" s="66"/>
      <c r="E3" s="71" t="s">
        <v>2</v>
      </c>
      <c r="F3" s="71"/>
      <c r="G3" s="71"/>
      <c r="H3" s="71"/>
      <c r="I3" s="71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24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67"/>
      <c r="B5" s="67"/>
      <c r="C5" s="67"/>
      <c r="D5" s="67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3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8" t="s">
        <v>25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2" t="s">
        <v>30</v>
      </c>
      <c r="B8" s="72"/>
      <c r="C8" s="72"/>
      <c r="D8" s="72"/>
      <c r="E8" s="72"/>
      <c r="F8" s="72"/>
      <c r="G8" s="72"/>
      <c r="H8" s="72"/>
      <c r="I8" s="72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73" t="s">
        <v>4</v>
      </c>
      <c r="B10" s="27"/>
      <c r="C10" s="75" t="s">
        <v>5</v>
      </c>
      <c r="D10" s="76"/>
      <c r="E10" s="79" t="s">
        <v>6</v>
      </c>
      <c r="F10" s="80"/>
      <c r="G10" s="79" t="s">
        <v>7</v>
      </c>
      <c r="H10" s="80"/>
      <c r="I10" s="81" t="s">
        <v>8</v>
      </c>
    </row>
    <row r="11" spans="1:20" s="12" customFormat="1" ht="30" customHeight="1" x14ac:dyDescent="0.2">
      <c r="A11" s="74"/>
      <c r="B11" s="26"/>
      <c r="C11" s="77"/>
      <c r="D11" s="78"/>
      <c r="E11" s="13" t="s">
        <v>9</v>
      </c>
      <c r="F11" s="13" t="s">
        <v>10</v>
      </c>
      <c r="G11" s="13" t="s">
        <v>9</v>
      </c>
      <c r="H11" s="13" t="s">
        <v>10</v>
      </c>
      <c r="I11" s="74"/>
    </row>
    <row r="12" spans="1:20" s="12" customFormat="1" ht="24.95" customHeight="1" x14ac:dyDescent="0.2">
      <c r="A12" s="14">
        <v>1</v>
      </c>
      <c r="B12" s="28"/>
      <c r="C12" s="31"/>
      <c r="D12" s="32"/>
      <c r="E12" s="15"/>
      <c r="F12" s="33" t="str">
        <f t="shared" ref="F12:F19" si="0">IF(AND(E12&gt;=90),"XS",IF(AND(E12&gt;=80),"Tốt",IF(AND(E12&gt;=70),"Khá",IF(AND(E12&gt;=60),"TBK",IF(AND(E12&gt;=50),"TB",IF(AND(E12&gt;=30),"Yếu",IF(AND(E12&gt;=0),"Kém"," ")))))))</f>
        <v>Kém</v>
      </c>
      <c r="G12" s="15"/>
      <c r="H12" s="33" t="str">
        <f t="shared" ref="H12:H19" si="1">IF(AND(G12&gt;=90),"XS",IF(AND(G12&gt;=80),"Tốt",IF(AND(G12&gt;=70),"Khá",IF(AND(G12&gt;=60),"TBK",IF(AND(G12&gt;=50),"TB",IF(AND(G12&gt;=30),"Yếu",IF(AND(G12&gt;=0),"Kém"," ")))))))</f>
        <v>Kém</v>
      </c>
      <c r="I12" s="15"/>
    </row>
    <row r="13" spans="1:20" s="12" customFormat="1" ht="24.95" customHeight="1" x14ac:dyDescent="0.2">
      <c r="A13" s="14">
        <v>2</v>
      </c>
      <c r="B13" s="28"/>
      <c r="C13" s="31"/>
      <c r="D13" s="32"/>
      <c r="E13" s="15"/>
      <c r="F13" s="33" t="str">
        <f t="shared" si="0"/>
        <v>Kém</v>
      </c>
      <c r="G13" s="15"/>
      <c r="H13" s="33" t="str">
        <f t="shared" si="1"/>
        <v>Kém</v>
      </c>
      <c r="I13" s="15"/>
    </row>
    <row r="14" spans="1:20" s="12" customFormat="1" ht="24.95" customHeight="1" x14ac:dyDescent="0.2">
      <c r="A14" s="14">
        <v>3</v>
      </c>
      <c r="B14" s="28"/>
      <c r="C14" s="31"/>
      <c r="D14" s="32"/>
      <c r="E14" s="15"/>
      <c r="F14" s="33" t="str">
        <f t="shared" si="0"/>
        <v>Kém</v>
      </c>
      <c r="G14" s="15"/>
      <c r="H14" s="33" t="str">
        <f t="shared" si="1"/>
        <v>Kém</v>
      </c>
      <c r="I14" s="15"/>
    </row>
    <row r="15" spans="1:20" s="12" customFormat="1" ht="24.95" customHeight="1" x14ac:dyDescent="0.2">
      <c r="A15" s="14">
        <v>4</v>
      </c>
      <c r="B15" s="28"/>
      <c r="C15" s="31"/>
      <c r="D15" s="32"/>
      <c r="E15" s="15"/>
      <c r="F15" s="33" t="str">
        <f t="shared" si="0"/>
        <v>Kém</v>
      </c>
      <c r="G15" s="15"/>
      <c r="H15" s="33" t="str">
        <f t="shared" si="1"/>
        <v>Kém</v>
      </c>
      <c r="I15" s="15"/>
    </row>
    <row r="16" spans="1:20" s="12" customFormat="1" ht="24.95" customHeight="1" x14ac:dyDescent="0.2">
      <c r="A16" s="14">
        <v>5</v>
      </c>
      <c r="B16" s="28"/>
      <c r="C16" s="31"/>
      <c r="D16" s="32"/>
      <c r="E16" s="15"/>
      <c r="F16" s="33" t="str">
        <f t="shared" si="0"/>
        <v>Kém</v>
      </c>
      <c r="G16" s="15"/>
      <c r="H16" s="33" t="str">
        <f t="shared" si="1"/>
        <v>Kém</v>
      </c>
      <c r="I16" s="15"/>
    </row>
    <row r="17" spans="1:9" s="12" customFormat="1" ht="24.95" customHeight="1" x14ac:dyDescent="0.2">
      <c r="A17" s="14">
        <v>6</v>
      </c>
      <c r="B17" s="28"/>
      <c r="C17" s="31"/>
      <c r="D17" s="32"/>
      <c r="E17" s="15"/>
      <c r="F17" s="33" t="str">
        <f t="shared" si="0"/>
        <v>Kém</v>
      </c>
      <c r="G17" s="15"/>
      <c r="H17" s="33" t="str">
        <f t="shared" si="1"/>
        <v>Kém</v>
      </c>
      <c r="I17" s="15"/>
    </row>
    <row r="18" spans="1:9" s="12" customFormat="1" ht="24.95" customHeight="1" x14ac:dyDescent="0.2">
      <c r="A18" s="14">
        <v>7</v>
      </c>
      <c r="B18" s="28"/>
      <c r="C18" s="31"/>
      <c r="D18" s="32"/>
      <c r="E18" s="15"/>
      <c r="F18" s="33" t="str">
        <f t="shared" si="0"/>
        <v>Kém</v>
      </c>
      <c r="G18" s="15"/>
      <c r="H18" s="33" t="str">
        <f t="shared" si="1"/>
        <v>Kém</v>
      </c>
      <c r="I18" s="15"/>
    </row>
    <row r="19" spans="1:9" s="12" customFormat="1" ht="24.95" customHeight="1" x14ac:dyDescent="0.2">
      <c r="A19" s="14">
        <v>8</v>
      </c>
      <c r="B19" s="28"/>
      <c r="C19" s="31"/>
      <c r="D19" s="32"/>
      <c r="E19" s="15"/>
      <c r="F19" s="33" t="str">
        <f t="shared" si="0"/>
        <v>Kém</v>
      </c>
      <c r="G19" s="15"/>
      <c r="H19" s="33" t="str">
        <f t="shared" si="1"/>
        <v>Kém</v>
      </c>
      <c r="I19" s="15"/>
    </row>
    <row r="20" spans="1:9" ht="24.95" customHeight="1" x14ac:dyDescent="0.25">
      <c r="A20" s="22"/>
      <c r="B20" s="22"/>
      <c r="C20" s="83" t="s">
        <v>11</v>
      </c>
      <c r="D20" s="83"/>
      <c r="E20" s="83"/>
      <c r="F20" s="83"/>
      <c r="G20" s="83"/>
      <c r="H20" s="83"/>
      <c r="I20" s="83"/>
    </row>
    <row r="21" spans="1:9" ht="24.95" customHeight="1" x14ac:dyDescent="0.25">
      <c r="C21" s="84" t="s">
        <v>12</v>
      </c>
      <c r="D21" s="25"/>
      <c r="E21" s="86" t="s">
        <v>6</v>
      </c>
      <c r="F21" s="87"/>
      <c r="G21" s="86" t="s">
        <v>7</v>
      </c>
      <c r="H21" s="87"/>
      <c r="I21" s="88" t="s">
        <v>8</v>
      </c>
    </row>
    <row r="22" spans="1:9" s="12" customFormat="1" ht="24.95" customHeight="1" x14ac:dyDescent="0.2">
      <c r="C22" s="85"/>
      <c r="D22" s="20"/>
      <c r="E22" s="13" t="s">
        <v>13</v>
      </c>
      <c r="F22" s="16" t="s">
        <v>14</v>
      </c>
      <c r="G22" s="13" t="s">
        <v>13</v>
      </c>
      <c r="H22" s="16" t="s">
        <v>14</v>
      </c>
      <c r="I22" s="89"/>
    </row>
    <row r="23" spans="1:9" ht="24.95" customHeight="1" x14ac:dyDescent="0.25">
      <c r="C23" s="23" t="s">
        <v>15</v>
      </c>
      <c r="D23" s="11"/>
      <c r="E23" s="34">
        <f>COUNTIF(F12:F19,"Xuất sắc")</f>
        <v>0</v>
      </c>
      <c r="F23" s="38">
        <f>E23*100/A19</f>
        <v>0</v>
      </c>
      <c r="G23" s="34">
        <f>COUNTIF(H12:H19,"Xuất sắc")</f>
        <v>0</v>
      </c>
      <c r="H23" s="38">
        <f>G23*100/A19</f>
        <v>0</v>
      </c>
      <c r="I23" s="17"/>
    </row>
    <row r="24" spans="1:9" ht="24.95" customHeight="1" x14ac:dyDescent="0.25">
      <c r="C24" s="23" t="s">
        <v>16</v>
      </c>
      <c r="D24" s="11"/>
      <c r="E24" s="34">
        <f>COUNTIF(F12:F19,"Tốt")</f>
        <v>0</v>
      </c>
      <c r="F24" s="39">
        <f>E24*100/A19</f>
        <v>0</v>
      </c>
      <c r="G24" s="34">
        <f>COUNTIF(H12:H19,"Tốt")</f>
        <v>0</v>
      </c>
      <c r="H24" s="39">
        <f>G24*100/A19</f>
        <v>0</v>
      </c>
      <c r="I24" s="17"/>
    </row>
    <row r="25" spans="1:9" ht="24.95" customHeight="1" x14ac:dyDescent="0.25">
      <c r="C25" s="23" t="s">
        <v>17</v>
      </c>
      <c r="D25" s="11"/>
      <c r="E25" s="34">
        <f>COUNTIF(F12:F19,"Khá")</f>
        <v>0</v>
      </c>
      <c r="F25" s="39">
        <f>E25*100/A19</f>
        <v>0</v>
      </c>
      <c r="G25" s="34">
        <f>COUNTIF(H12:H19,"Khá")</f>
        <v>0</v>
      </c>
      <c r="H25" s="39">
        <f>G25*100/A19</f>
        <v>0</v>
      </c>
      <c r="I25" s="17"/>
    </row>
    <row r="26" spans="1:9" ht="24.95" customHeight="1" x14ac:dyDescent="0.25">
      <c r="C26" s="23" t="s">
        <v>18</v>
      </c>
      <c r="D26" s="11"/>
      <c r="E26" s="34">
        <f>COUNTIF(F12:F19,"TB")</f>
        <v>0</v>
      </c>
      <c r="F26" s="39">
        <f>E26*100/A19</f>
        <v>0</v>
      </c>
      <c r="G26" s="34">
        <f>COUNTIF(H12:H19,"TB")</f>
        <v>0</v>
      </c>
      <c r="H26" s="39">
        <f>G26*100/A19</f>
        <v>0</v>
      </c>
      <c r="I26" s="17"/>
    </row>
    <row r="27" spans="1:9" ht="24.95" customHeight="1" x14ac:dyDescent="0.25">
      <c r="C27" s="23" t="s">
        <v>19</v>
      </c>
      <c r="D27" s="11"/>
      <c r="E27" s="34">
        <f>COUNTIF(F12:F19,"Yếu")</f>
        <v>0</v>
      </c>
      <c r="F27" s="38">
        <f>E27*100/A19</f>
        <v>0</v>
      </c>
      <c r="G27" s="34">
        <f>COUNTIF(H12:H19,"Yếu")</f>
        <v>0</v>
      </c>
      <c r="H27" s="38">
        <f>G27*100/A19</f>
        <v>0</v>
      </c>
      <c r="I27" s="17"/>
    </row>
    <row r="28" spans="1:9" ht="24.95" customHeight="1" thickBot="1" x14ac:dyDescent="0.3">
      <c r="C28" s="24" t="s">
        <v>31</v>
      </c>
      <c r="D28" s="21"/>
      <c r="E28" s="36">
        <f>COUNTIF(F12:F19,"Kém")</f>
        <v>8</v>
      </c>
      <c r="F28" s="40">
        <f>E28*100/A19</f>
        <v>100</v>
      </c>
      <c r="G28" s="36">
        <f>COUNTIF(H12:H19,"Kém")</f>
        <v>8</v>
      </c>
      <c r="H28" s="40">
        <f>G28*100/A19</f>
        <v>100</v>
      </c>
      <c r="I28" s="18"/>
    </row>
    <row r="29" spans="1:9" ht="15" customHeight="1" x14ac:dyDescent="0.25">
      <c r="C29" s="19"/>
      <c r="D29" s="19"/>
    </row>
    <row r="30" spans="1:9" ht="18" customHeight="1" x14ac:dyDescent="0.25">
      <c r="E30" s="82" t="s">
        <v>22</v>
      </c>
      <c r="F30" s="82"/>
      <c r="G30" s="82"/>
      <c r="H30" s="82"/>
      <c r="I30" s="82"/>
    </row>
    <row r="31" spans="1:9" ht="18" customHeight="1" x14ac:dyDescent="0.25">
      <c r="A31" s="66" t="s">
        <v>7</v>
      </c>
      <c r="B31" s="66"/>
      <c r="C31" s="66"/>
      <c r="D31" s="66" t="s">
        <v>6</v>
      </c>
      <c r="E31" s="66"/>
      <c r="F31" s="66"/>
      <c r="G31" s="66"/>
      <c r="H31" s="66" t="s">
        <v>20</v>
      </c>
      <c r="I31" s="66"/>
    </row>
    <row r="32" spans="1:9" ht="18" customHeight="1" x14ac:dyDescent="0.25"/>
    <row r="33" spans="1:1" ht="18" customHeight="1" x14ac:dyDescent="0.25"/>
    <row r="34" spans="1:1" ht="18" customHeight="1" x14ac:dyDescent="0.25"/>
    <row r="35" spans="1:1" ht="18" customHeight="1" x14ac:dyDescent="0.25"/>
    <row r="36" spans="1:1" ht="18" customHeight="1" x14ac:dyDescent="0.25"/>
    <row r="37" spans="1:1" ht="18" customHeight="1" x14ac:dyDescent="0.25"/>
    <row r="38" spans="1:1" ht="18" customHeight="1" x14ac:dyDescent="0.25"/>
    <row r="39" spans="1:1" ht="18" customHeight="1" x14ac:dyDescent="0.25">
      <c r="A39" s="1">
        <v>1</v>
      </c>
    </row>
    <row r="40" spans="1:1" ht="18" customHeight="1" x14ac:dyDescent="0.25"/>
    <row r="41" spans="1:1" ht="18" customHeight="1" x14ac:dyDescent="0.25"/>
    <row r="42" spans="1:1" ht="18" customHeight="1" x14ac:dyDescent="0.25"/>
    <row r="43" spans="1:1" ht="18" customHeight="1" x14ac:dyDescent="0.25"/>
    <row r="44" spans="1:1" ht="18" customHeight="1" x14ac:dyDescent="0.25"/>
    <row r="45" spans="1:1" ht="18" customHeight="1" x14ac:dyDescent="0.25"/>
    <row r="46" spans="1:1" ht="18" customHeight="1" x14ac:dyDescent="0.25"/>
    <row r="47" spans="1:1" ht="18" customHeight="1" x14ac:dyDescent="0.25"/>
    <row r="48" spans="1:1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E30:I30"/>
    <mergeCell ref="A31:C31"/>
    <mergeCell ref="D31:G31"/>
    <mergeCell ref="H31:I31"/>
    <mergeCell ref="C20:I20"/>
    <mergeCell ref="C21:C22"/>
    <mergeCell ref="E21:F21"/>
    <mergeCell ref="G21:H21"/>
    <mergeCell ref="I21:I22"/>
  </mergeCells>
  <conditionalFormatting sqref="F12:F19 H12:H19">
    <cfRule type="cellIs" dxfId="1" priority="3" stopIfTrue="1" operator="equal">
      <formula>"SVG"</formula>
    </cfRule>
    <cfRule type="cellIs" dxfId="0" priority="4" stopIfTrue="1" operator="equal">
      <formula>"SVXS"</formula>
    </cfRule>
  </conditionalFormatting>
  <pageMargins left="0.5" right="0.25" top="0.3" bottom="0.3" header="0" footer="0.25"/>
  <pageSetup paperSize="9" scale="9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18C2-ĐĐT1</vt:lpstr>
      <vt:lpstr>18C2-CNÔ1</vt:lpstr>
      <vt:lpstr>18C2-QTM1</vt:lpstr>
      <vt:lpstr>18C2-KTD1</vt:lpstr>
      <vt:lpstr>18C2-CNL1</vt:lpstr>
      <vt:lpstr>18C2-CCK1</vt:lpstr>
      <vt:lpstr>18C2-CNM1</vt:lpstr>
      <vt:lpstr>'18C2-CNÔ1'!Print_Titles</vt:lpstr>
      <vt:lpstr>'18C2-ĐĐT1'!Print_Titles</vt:lpstr>
      <vt:lpstr>'18C2-QTM1'!Print_Titles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Chung</cp:lastModifiedBy>
  <cp:lastPrinted>2019-08-03T09:41:25Z</cp:lastPrinted>
  <dcterms:created xsi:type="dcterms:W3CDTF">2014-11-24T02:19:52Z</dcterms:created>
  <dcterms:modified xsi:type="dcterms:W3CDTF">2019-08-06T00:16:23Z</dcterms:modified>
</cp:coreProperties>
</file>